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KSEZO DIRECTO\DIRECCION JURIDICA\LICITACIONES-PROCEDIMIENTO\LICITACIONES-SIMPLIFICADAS\LICITACIONES-SIMPLIFICADAS-2024\SERVICIOS-MANTENIMIENTO-AIRE-ACONDICIONADO-(PJESON-LS-24-0303)\"/>
    </mc:Choice>
  </mc:AlternateContent>
  <xr:revisionPtr revIDLastSave="0" documentId="8_{996D4B5B-2BC7-4FCA-B29A-972169A2B7BB}" xr6:coauthVersionLast="47" xr6:coauthVersionMax="47" xr10:uidLastSave="{00000000-0000-0000-0000-000000000000}"/>
  <bookViews>
    <workbookView xWindow="-120" yWindow="-120" windowWidth="29040" windowHeight="15720" xr2:uid="{1E463C24-B093-4522-B231-F808168902CC}"/>
  </bookViews>
  <sheets>
    <sheet name="Anexo 2 Prop Econ" sheetId="4" r:id="rId1"/>
  </sheets>
  <definedNames>
    <definedName name="_xlnm.Print_Area" localSheetId="0">'Anexo 2 Prop Econ'!$C$2:$Z$111</definedName>
    <definedName name="_xlnm.Print_Titles" localSheetId="0">'Anexo 2 Prop Econ'!$2:$12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4" l="1"/>
  <c r="D83" i="4"/>
  <c r="AB82" i="4"/>
  <c r="AB95" i="4" s="1"/>
  <c r="X38" i="4"/>
  <c r="X95" i="4" s="1"/>
  <c r="T49" i="4"/>
  <c r="T48" i="4"/>
  <c r="T46" i="4"/>
  <c r="T45" i="4"/>
  <c r="T40" i="4"/>
  <c r="T39" i="4"/>
  <c r="T95" i="4" s="1"/>
  <c r="T38" i="4"/>
  <c r="P94" i="4"/>
  <c r="P93" i="4"/>
  <c r="P92" i="4"/>
  <c r="P91" i="4"/>
  <c r="P90" i="4"/>
  <c r="P88" i="4"/>
  <c r="P87" i="4"/>
  <c r="P86" i="4"/>
  <c r="P85" i="4"/>
  <c r="P84" i="4"/>
  <c r="P83" i="4"/>
  <c r="P82" i="4"/>
  <c r="P81" i="4"/>
  <c r="P80" i="4"/>
  <c r="P77" i="4"/>
  <c r="P76" i="4"/>
  <c r="P75" i="4"/>
  <c r="P74" i="4"/>
  <c r="P73" i="4"/>
  <c r="P72" i="4"/>
  <c r="P71" i="4"/>
  <c r="P70" i="4"/>
  <c r="P69" i="4"/>
  <c r="P66" i="4"/>
  <c r="P65" i="4"/>
  <c r="P64" i="4"/>
  <c r="P61" i="4"/>
  <c r="P60" i="4"/>
  <c r="P59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0" i="4"/>
  <c r="P29" i="4"/>
  <c r="P28" i="4"/>
  <c r="P27" i="4"/>
  <c r="P26" i="4"/>
  <c r="P25" i="4"/>
  <c r="P24" i="4"/>
  <c r="P23" i="4"/>
  <c r="P22" i="4"/>
  <c r="P20" i="4"/>
  <c r="P19" i="4"/>
  <c r="P18" i="4"/>
  <c r="P17" i="4"/>
  <c r="P16" i="4"/>
  <c r="P15" i="4"/>
  <c r="P14" i="4"/>
  <c r="P13" i="4"/>
  <c r="P95" i="4" s="1"/>
  <c r="L13" i="4"/>
  <c r="L95" i="4" s="1"/>
  <c r="H89" i="4"/>
  <c r="H88" i="4"/>
  <c r="H87" i="4"/>
  <c r="H76" i="4"/>
  <c r="H75" i="4"/>
  <c r="H74" i="4"/>
  <c r="H73" i="4"/>
  <c r="H72" i="4"/>
  <c r="H70" i="4"/>
  <c r="H69" i="4"/>
  <c r="H68" i="4"/>
  <c r="H67" i="4"/>
  <c r="H66" i="4"/>
  <c r="H65" i="4"/>
  <c r="H64" i="4"/>
  <c r="H63" i="4"/>
  <c r="H62" i="4"/>
  <c r="H60" i="4"/>
  <c r="H59" i="4"/>
  <c r="H58" i="4"/>
  <c r="H57" i="4"/>
  <c r="H56" i="4"/>
  <c r="H55" i="4"/>
  <c r="H44" i="4"/>
  <c r="H45" i="4"/>
  <c r="H46" i="4"/>
  <c r="H47" i="4"/>
  <c r="H48" i="4"/>
  <c r="H43" i="4"/>
  <c r="H39" i="4"/>
  <c r="H40" i="4"/>
  <c r="H41" i="4"/>
  <c r="H42" i="4"/>
  <c r="H38" i="4"/>
  <c r="H14" i="4"/>
  <c r="H15" i="4"/>
  <c r="H18" i="4"/>
  <c r="H21" i="4"/>
  <c r="H22" i="4"/>
  <c r="H23" i="4"/>
  <c r="H24" i="4"/>
  <c r="H25" i="4"/>
  <c r="H27" i="4"/>
  <c r="H28" i="4"/>
  <c r="H29" i="4"/>
  <c r="H30" i="4"/>
  <c r="H31" i="4"/>
  <c r="H32" i="4"/>
  <c r="H33" i="4"/>
  <c r="H34" i="4"/>
  <c r="H35" i="4"/>
  <c r="H36" i="4"/>
  <c r="H13" i="4"/>
  <c r="D40" i="4"/>
  <c r="D43" i="4"/>
  <c r="D45" i="4"/>
  <c r="D48" i="4"/>
  <c r="D52" i="4"/>
  <c r="D55" i="4"/>
  <c r="D57" i="4"/>
  <c r="D59" i="4"/>
  <c r="D60" i="4"/>
  <c r="D64" i="4"/>
  <c r="D69" i="4"/>
  <c r="D72" i="4"/>
  <c r="D74" i="4"/>
  <c r="D78" i="4"/>
  <c r="D88" i="4"/>
  <c r="D90" i="4"/>
  <c r="D93" i="4"/>
  <c r="D13" i="4"/>
  <c r="D22" i="4"/>
  <c r="D25" i="4"/>
  <c r="D27" i="4"/>
  <c r="D28" i="4"/>
  <c r="D32" i="4"/>
  <c r="D35" i="4"/>
  <c r="D38" i="4"/>
  <c r="D51" i="4"/>
  <c r="D62" i="4"/>
  <c r="H95" i="4" l="1"/>
  <c r="D96" i="4" s="1"/>
  <c r="D95" i="4"/>
</calcChain>
</file>

<file path=xl/sharedStrings.xml><?xml version="1.0" encoding="utf-8"?>
<sst xmlns="http://schemas.openxmlformats.org/spreadsheetml/2006/main" count="120" uniqueCount="79">
  <si>
    <t>ZONA CENTRO</t>
  </si>
  <si>
    <t>Edificio que alberga al Juzgado Mixto de Primera Instancia y a la Sala</t>
  </si>
  <si>
    <t>Edificio que alberga al Archivo Regional de Caborca, ubicado en Carretera</t>
  </si>
  <si>
    <t>Edificio que alberga al Juzgado Mixto, ubicado en Av.Zaragoza esq. Juarez</t>
  </si>
  <si>
    <t>PODER JUDICIAL DEL ESTADO DE SONORA</t>
  </si>
  <si>
    <t>IMPORTE:</t>
  </si>
  <si>
    <t>SERVICIO DE MANTENIMIENTO PREVENTIVO Y CORRECTIVO A LOS EQUIPOS DE AIRE ACONDICIONADO</t>
  </si>
  <si>
    <t>PRECIO 
UNITARIO:</t>
  </si>
  <si>
    <t>LICITACIÓN SIMPLIFICADA NACIONAL No. PJESON-LS-24-0303</t>
  </si>
  <si>
    <t>ANEXO 2 (PROPUESTA ECONÓMICA)</t>
  </si>
  <si>
    <t>CANANEA</t>
  </si>
  <si>
    <t>Edificio que alberga al Juzgado Mixto de Sahuripa, ubicado en Juarez S/N, Col. Centro.</t>
  </si>
  <si>
    <t>MINISPLIT</t>
  </si>
  <si>
    <t>CENTRAL</t>
  </si>
  <si>
    <t>CHILLER</t>
  </si>
  <si>
    <t>CANTIDAD EQUIPOS</t>
  </si>
  <si>
    <t>TONELAJE</t>
  </si>
  <si>
    <t>DIVIDIDO</t>
  </si>
  <si>
    <t>SOBRE TECHO</t>
  </si>
  <si>
    <t>VENTANA</t>
  </si>
  <si>
    <t>Edificio Sede del Poder Judicial del Estado de Sonora,ubicado en Tehuantepec y Comonfort Col. Las Palmas.</t>
  </si>
  <si>
    <t>TONELADAS TOTALES</t>
  </si>
  <si>
    <t>Edificio que alberga Oficinas del Fondo para la Admisnitración de Justicia del Supremo Tribunal de Justicia Ubicado en Calle Norwalk Números 29 y 29A, Col. Casa Blanca. (FAJES)</t>
  </si>
  <si>
    <t>Edificio que Alberga a la Dirección General de Justicia Alternativa y Centro de Justicia Alternativa en Materia Civil de Hermosillo, Sonora, ubicado en Calle del Razo No. 20, esquina con Calle Palma, Col. Casa Blanca.</t>
  </si>
  <si>
    <t>Edificio que alberga a la Visitaduría Judicial y Contraloría, y Unidad de Investigación de Faltas Administrativas del Supremo Tribunal de Justicia del Estado, ubicado en Callejón Velazco y Allende, Col. Centenario.</t>
  </si>
  <si>
    <t>Edificio que alberga al Dirección General de Servicios de Cómputo, ubicadas en Calle Escobedo No. 149, Col. San Benito.</t>
  </si>
  <si>
    <t>Edificio que alberga al Instituto de la Judicatura Sonorense y la Unidad de Apoyo y modernización, ubicado en Calle Galeana No. 54 Col. Centenario.</t>
  </si>
  <si>
    <t>Edificios varios en donde se alberga: Tribunales Primero, Segundo y Tercero, Laborales Distrito 01, Primer Tribunal Unitario Regional de Circuito del Estado Especializado en Justicia para Adolescentes y en Materia Penal del Sistema Penal Acusatorio y Oral; Juzgado Primero de Ejecución de Sanciones; Juzgado Primero Penal de Primera Instancia del Distrito Judicial de Hermosillo; Centro de Justicia Alternativa en Materia Penal de Hermosillo; Salas de Oralidad en Materia Penal y Juzgado Oral Penal Distrito 01, ubicados sobre el Blvd. de los Ganaderos, contiguos al CERESO 1, Col. Las Lomas.</t>
  </si>
  <si>
    <t>Edificio que alberga al Archivo General del Poder Judicial del Estado de Sonora, ubicado sobre el Blvd. de los Ganaderos, contiguo al CERESO 1, Col. Las Palmas.</t>
  </si>
  <si>
    <t>Edificio que alberga al Centro de Convivencia Familiar y Servicios Especializados, ubicado a un costado de UNACARI en Col. Río Sonora.</t>
  </si>
  <si>
    <t>Edificio que alberga a los Juzgados Primero Civil, Prmero Familiar y Jdo. con Competencia Especializada, ubicado en Av. 09 entre Calles 10 y 11, Col. Centro.</t>
  </si>
  <si>
    <t xml:space="preserve">Edificios que albergab al Juzgado Oral Penal Distrito 06 y al Primer Tribunal Laboral del Distrito 07, ubicados en Carretera Camino a Microondas 24 Sector San Germán, Contiguo al CERESO, Col. Valle Bonito. </t>
  </si>
  <si>
    <t>Edificio que alberga al Juzgado Oral Penal del Distrito 02 y Edificio que alberga al Primer Tribunal Laboral del Distrito 02, ubicados sobre la Carretera Internacional, salida Norte, acontiguos al CERESO.</t>
  </si>
  <si>
    <t>Edificio del Gobierno del Estado de Sonora que alberga a los Juzgados  Civiles del Distrito Judicial de Cajeme, a la Oficialía de Partes Común y a la Central de Actuarios, ubicado en Calle 5 de Febrero entre Hidalgo y Allende, Col. Centro.</t>
  </si>
  <si>
    <t xml:space="preserve">Edificio que alberga al Primer Tribunal Colegiado Regional del Seg. Circuito, a los Juzgados Familiares del Distrito de Cajeme, ubicado en Blvd. Rodolfo E. Calles y Coahuila, Col. Centro. </t>
  </si>
  <si>
    <t>Edificio que albega al Juzgado Primero y Segundo Mixto en Materia Civil Especializado en Arrendamiento Inmobiliario y Oral Mercantil del Distrito Judicial de Cajeme, unicado en Av. California, en la Plaza San Pedro.</t>
  </si>
  <si>
    <t>Edificio que alberga al Juzgado Primero Civil y Primero Familiar del Distrito Judicial de Navojoa, ubicado en Av. Deportivo y Blvd. Jesús Almada, contiguo al Auditorio Cívico Municipal, Col. Deportiva.</t>
  </si>
  <si>
    <t>Edificio que alberga al Juzgado Oral Penal Distrito 05 y al Primer Tribunal Laboral Distrito 06, ubicados en Prol. Blvd. Morelos, Col. Tetanchopo.</t>
  </si>
  <si>
    <t>Edificio que alberga al Juzgado Primero Civil, ubicado en el Palacio Municipal de Huatabampo, Sonora.</t>
  </si>
  <si>
    <t>Edificio que alberga a la Sala Oral Penal de Huatabampo, ubicado en Calle Nicolás Bravo final, Col. Gpe. Ríos, contiguo al CERESO.</t>
  </si>
  <si>
    <t>Edificio que alberga al Juzgado Mixto del Distrito Judicial de Álamos, ubicado en Ramón Corral y Morelo.</t>
  </si>
  <si>
    <t>Edificios que albergan al Juzgado Oral Penal Distrito 03 y al Primer Tribunal Laboral Distrito 03, ubicados en Carretera Internacional Km. 18.5, contiguos al CERESO.</t>
  </si>
  <si>
    <t>Edificio que alberga a los Juzgados Primero Civil y Prim y Seg Familiares, ubicados en Avenida Tecnológico y Blvd. el Greco, Col Deportiva, Nogales, Son.</t>
  </si>
  <si>
    <t>Edificio que alberga al Primer Tribunal Colegiado Regional del Tercer Circuito con cabecera en Caborca, ubicado en Av. P y calle 2da., Col. Centro</t>
  </si>
  <si>
    <t>Edificio que alberga al Juzgado Oral Penal Distrito 08 Av. Kino esq. Con Calle Esquer, Col. Pueblo Viejo.</t>
  </si>
  <si>
    <t>Edificio que alberga al Juzgado Primero Civil, ubicado en el Edificio del Gobierno del Estado, en calle 6ta y Avs. Q y R., Col. Centro.</t>
  </si>
  <si>
    <t>Edificio que alberga al Juzgado Mixto con Competencia Especializada, ubicado en Av. C esq. Con Dr. Arturo Franco, Col. Centro.</t>
  </si>
  <si>
    <t>Edificio que alberga al Juzgado Primero Civil, ubicado en Av. 27 No. 1523, esquina con 15, Col. Acapulco.</t>
  </si>
  <si>
    <t>Edificio que alberga al Juzgado Oral Penal Distrito 07,  y al Juz. Mixto, ubicado  en Carretera Nacozari - Moctezuma, Contiguo al CERESO, Col. Ladrillera.</t>
  </si>
  <si>
    <t>Juzgado Primero Mixto de Cananea con Sala de Oralidad, ubicado en Lote No. 1 Manzana 704, Col. El Abasto, Cananea, Sonora.</t>
  </si>
  <si>
    <t>Edificio que alberga al Juzgado Mixo, ubicado en Calle Profra. María Alonso  y Av. Obregón.</t>
  </si>
  <si>
    <t>NOMBRE Y FIRMA DEL INTERESADO O DE SU REPRESENTANTE LEGAL</t>
  </si>
  <si>
    <t>IMPORTE TOTAL DE LA PROPUESTA, POR LOS MESES DE MAYO A DICIEMBRE DE 2024:</t>
  </si>
  <si>
    <t>IMPORTE MENSUAL DE LA PROPUESTA:</t>
  </si>
  <si>
    <t>Dirección General de  Formación, Capacitación y  Especialización Judicial ubicado en Galeana 54 entre Dr. Pesqueira y Dr. Aguilar Col. Centenario</t>
  </si>
  <si>
    <t>Total Tonalaje</t>
  </si>
  <si>
    <t>HERMOSILLO</t>
  </si>
  <si>
    <t>ZONA SUR</t>
  </si>
  <si>
    <t>GUAYMAS</t>
  </si>
  <si>
    <t>CIUDAD OBREGÓN</t>
  </si>
  <si>
    <t>NAVOJOA</t>
  </si>
  <si>
    <t>HUATABAMPO</t>
  </si>
  <si>
    <t>ÁLAMOS</t>
  </si>
  <si>
    <t>MAGDALENA</t>
  </si>
  <si>
    <t>NOGALES</t>
  </si>
  <si>
    <t>SAHUARIPA</t>
  </si>
  <si>
    <t>CABORCA</t>
  </si>
  <si>
    <t>AGUA PRIETA</t>
  </si>
  <si>
    <t>CUMPAS</t>
  </si>
  <si>
    <t>URES</t>
  </si>
  <si>
    <t>UNIDADES</t>
  </si>
  <si>
    <t>ZONA</t>
  </si>
  <si>
    <t>CIUDAD</t>
  </si>
  <si>
    <t>DOMICILIO</t>
  </si>
  <si>
    <t>IMPORTE TOTAL CON LETRA SON:(______________________________________________________________________MN).</t>
  </si>
  <si>
    <t>HERMOSILLO, SONORA. _____ DE __________ DE 2024.</t>
  </si>
  <si>
    <t>TIPO DE EQUIPO</t>
  </si>
  <si>
    <t>IMPORTE POR TIPO DE EQUIPO: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</si>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</sst>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2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44" fontId="1" fillId="0" borderId="18" xfId="1" applyFont="1" applyBorder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44" fontId="6" fillId="0" borderId="0" xfId="0" applyNumberFormat="1" applyFont="1" applyAlignment="1">
      <alignment horizontal="center" vertical="center" wrapText="1"/>
    </xf>
    <xf numFmtId="0" fontId="1" fillId="0" borderId="39" xfId="0" applyFont="1" applyBorder="1" applyAlignment="1">
      <alignment horizontal="right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4540251</xdr:colOff>
      <xdr:row>0</xdr:row>
      <xdr:rowOff>190501</xdr:rowOff>
    </xdr:from>
    <xdr:to>
      <xdr:col>2</xdr:col>
      <xdr:colOff>6381751</xdr:colOff>
      <xdr:row>7</xdr:row>
      <xdr:rowOff>18740</xdr:rowOff>
    </xdr:to>
    <xdr:pic>
      <xdr:nvPicPr>
        <xdr:cNvPr id="2" name="Imagen 1" descr="Supremo Tribunal de Justicia del Estado de Sonora">
          <a:extLst>
            <a:ext uri="{FF2B5EF4-FFF2-40B4-BE49-F238E27FC236}">
              <a16:creationId xmlns:a16="http://schemas.microsoft.com/office/drawing/2014/main" id="{D9D3B304-38D7-C03A-ABDA-CF22AAC1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7376" y="190501"/>
          <a:ext cx="1841500" cy="1495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1A9D-F64C-4362-8F0B-1D5F4829E6A2}">
  <sheetPr>
    <pageSetUpPr fitToPage="1"/>
  </sheetPr>
  <dimension ref="A1:GF560"/>
  <sheetViews>
    <sheetView showGridLines="0" tabSelected="1" zoomScale="60" zoomScaleNormal="60" workbookViewId="0">
      <pane ySplit="2" topLeftCell="A3" activePane="bottomLeft" state="frozen"/>
      <selection pane="bottomLeft" activeCell="J100" sqref="J100"/>
    </sheetView>
  </sheetViews>
  <sheetFormatPr baseColWidth="10" defaultRowHeight="18.75" x14ac:dyDescent="0.25"/>
  <cols>
    <col min="1" max="1" width="15.85546875" bestFit="1" customWidth="1"/>
    <col min="2" max="2" width="20" bestFit="1" customWidth="1"/>
    <col min="3" max="3" width="119.140625" style="38" customWidth="1"/>
    <col min="4" max="4" width="26.140625" style="4" customWidth="1"/>
    <col min="5" max="5" width="24.42578125" style="2" bestFit="1" customWidth="1"/>
    <col min="6" max="6" width="12.5703125" style="2" bestFit="1" customWidth="1"/>
    <col min="7" max="7" width="18.28515625" style="2" customWidth="1"/>
    <col min="8" max="8" width="19.5703125" style="2" customWidth="1"/>
    <col min="9" max="9" width="24.42578125" style="2" bestFit="1" customWidth="1"/>
    <col min="10" max="10" width="12.5703125" style="2" bestFit="1" customWidth="1"/>
    <col min="11" max="11" width="13.42578125" style="2" bestFit="1" customWidth="1"/>
    <col min="12" max="12" width="18.7109375" style="2" customWidth="1"/>
    <col min="13" max="13" width="24.42578125" style="2" bestFit="1" customWidth="1"/>
    <col min="14" max="14" width="12.5703125" style="2" bestFit="1" customWidth="1"/>
    <col min="15" max="15" width="14.28515625" style="1" customWidth="1"/>
    <col min="16" max="16" width="16.42578125" style="1" customWidth="1"/>
    <col min="17" max="17" width="24.42578125" style="1" bestFit="1" customWidth="1"/>
    <col min="18" max="18" width="12.5703125" style="1" bestFit="1" customWidth="1"/>
    <col min="19" max="19" width="18.5703125" style="1" customWidth="1"/>
    <col min="20" max="20" width="17.85546875" style="1" bestFit="1" customWidth="1"/>
    <col min="21" max="21" width="24.42578125" style="1" bestFit="1" customWidth="1"/>
    <col min="22" max="22" width="12.5703125" style="1" bestFit="1" customWidth="1"/>
    <col min="23" max="23" width="18.140625" style="1" bestFit="1" customWidth="1"/>
    <col min="24" max="24" width="17.85546875" style="1" bestFit="1" customWidth="1"/>
    <col min="25" max="25" width="24.42578125" style="1" bestFit="1" customWidth="1"/>
    <col min="26" max="26" width="12.5703125" style="1" bestFit="1" customWidth="1"/>
    <col min="27" max="27" width="18.85546875" customWidth="1"/>
    <col min="28" max="28" width="16.5703125" customWidth="1"/>
  </cols>
  <sheetData>
    <row r="1" spans="1:188" x14ac:dyDescent="0.3">
      <c r="C1" s="3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6"/>
      <c r="AB1" s="6"/>
    </row>
    <row r="2" spans="1:188" x14ac:dyDescent="0.3">
      <c r="C2" s="76" t="s">
        <v>4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6"/>
      <c r="AB2" s="6"/>
    </row>
    <row r="3" spans="1:188" x14ac:dyDescent="0.3">
      <c r="C3" s="3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6"/>
      <c r="AB3" s="6"/>
    </row>
    <row r="4" spans="1:188" x14ac:dyDescent="0.3">
      <c r="C4" s="76" t="s">
        <v>8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6"/>
      <c r="AB4" s="6"/>
    </row>
    <row r="5" spans="1:188" x14ac:dyDescent="0.3">
      <c r="C5" s="3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6"/>
      <c r="AB5" s="6"/>
    </row>
    <row r="6" spans="1:188" x14ac:dyDescent="0.3">
      <c r="C6" s="76" t="s">
        <v>9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6"/>
      <c r="AB6" s="6"/>
    </row>
    <row r="7" spans="1:188" x14ac:dyDescent="0.3">
      <c r="C7" s="3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  <c r="AB7" s="6"/>
    </row>
    <row r="8" spans="1:188" x14ac:dyDescent="0.3">
      <c r="C8" s="76" t="s">
        <v>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6"/>
      <c r="AB8" s="6"/>
    </row>
    <row r="9" spans="1:188" ht="19.5" thickBot="1" x14ac:dyDescent="0.35">
      <c r="E9" s="1"/>
      <c r="F9" s="1"/>
      <c r="G9" s="1"/>
      <c r="H9" s="1"/>
      <c r="I9" s="1"/>
      <c r="J9" s="1"/>
      <c r="K9" s="1"/>
      <c r="L9" s="1"/>
      <c r="M9" s="1"/>
      <c r="N9" s="1"/>
      <c r="AA9" s="6"/>
      <c r="AB9" s="6"/>
    </row>
    <row r="10" spans="1:188" s="3" customFormat="1" ht="20.100000000000001" customHeight="1" thickBot="1" x14ac:dyDescent="0.3">
      <c r="A10" s="80" t="s">
        <v>70</v>
      </c>
      <c r="B10" s="81"/>
      <c r="C10" s="81"/>
      <c r="D10" s="82"/>
      <c r="E10" s="86" t="s">
        <v>76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s="3" customFormat="1" ht="20.100000000000001" customHeight="1" thickBot="1" x14ac:dyDescent="0.3">
      <c r="A11" s="83"/>
      <c r="B11" s="84"/>
      <c r="C11" s="84"/>
      <c r="D11" s="85"/>
      <c r="E11" s="77" t="s">
        <v>13</v>
      </c>
      <c r="F11" s="78"/>
      <c r="G11" s="78"/>
      <c r="H11" s="79"/>
      <c r="I11" s="102" t="s">
        <v>14</v>
      </c>
      <c r="J11" s="78"/>
      <c r="K11" s="78"/>
      <c r="L11" s="79"/>
      <c r="M11" s="102" t="s">
        <v>12</v>
      </c>
      <c r="N11" s="78"/>
      <c r="O11" s="78"/>
      <c r="P11" s="79"/>
      <c r="Q11" s="102" t="s">
        <v>17</v>
      </c>
      <c r="R11" s="78"/>
      <c r="S11" s="78"/>
      <c r="T11" s="79"/>
      <c r="U11" s="102" t="s">
        <v>18</v>
      </c>
      <c r="V11" s="78"/>
      <c r="W11" s="78"/>
      <c r="X11" s="79"/>
      <c r="Y11" s="102" t="s">
        <v>19</v>
      </c>
      <c r="Z11" s="78"/>
      <c r="AA11" s="78"/>
      <c r="AB11" s="79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s="2" customFormat="1" ht="38.25" thickBot="1" x14ac:dyDescent="0.3">
      <c r="A12" s="47" t="s">
        <v>71</v>
      </c>
      <c r="B12" s="48" t="s">
        <v>72</v>
      </c>
      <c r="C12" s="49" t="s">
        <v>73</v>
      </c>
      <c r="D12" s="50" t="s">
        <v>21</v>
      </c>
      <c r="E12" s="51" t="s">
        <v>15</v>
      </c>
      <c r="F12" s="52" t="s">
        <v>16</v>
      </c>
      <c r="G12" s="52" t="s">
        <v>7</v>
      </c>
      <c r="H12" s="53" t="s">
        <v>5</v>
      </c>
      <c r="I12" s="51" t="s">
        <v>15</v>
      </c>
      <c r="J12" s="52" t="s">
        <v>16</v>
      </c>
      <c r="K12" s="52" t="s">
        <v>7</v>
      </c>
      <c r="L12" s="53" t="s">
        <v>5</v>
      </c>
      <c r="M12" s="51" t="s">
        <v>15</v>
      </c>
      <c r="N12" s="52" t="s">
        <v>16</v>
      </c>
      <c r="O12" s="52" t="s">
        <v>7</v>
      </c>
      <c r="P12" s="53" t="s">
        <v>5</v>
      </c>
      <c r="Q12" s="51" t="s">
        <v>15</v>
      </c>
      <c r="R12" s="52" t="s">
        <v>16</v>
      </c>
      <c r="S12" s="52" t="s">
        <v>7</v>
      </c>
      <c r="T12" s="53" t="s">
        <v>5</v>
      </c>
      <c r="U12" s="51" t="s">
        <v>15</v>
      </c>
      <c r="V12" s="52" t="s">
        <v>16</v>
      </c>
      <c r="W12" s="52" t="s">
        <v>7</v>
      </c>
      <c r="X12" s="53" t="s">
        <v>5</v>
      </c>
      <c r="Y12" s="51" t="s">
        <v>15</v>
      </c>
      <c r="Z12" s="52" t="s">
        <v>16</v>
      </c>
      <c r="AA12" s="52" t="s">
        <v>7</v>
      </c>
      <c r="AB12" s="53" t="s">
        <v>5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</row>
    <row r="13" spans="1:188" s="3" customFormat="1" ht="20.100000000000001" customHeight="1" thickBot="1" x14ac:dyDescent="0.35">
      <c r="A13" s="75" t="s">
        <v>0</v>
      </c>
      <c r="B13" s="68" t="s">
        <v>56</v>
      </c>
      <c r="C13" s="103" t="s">
        <v>20</v>
      </c>
      <c r="D13" s="104">
        <f>((E13*F13)+(E14*F14)+(E15*F15)+(I13*J13)+(M13*N13)+(M14*N14)+(M15*N15)+(M16*N16)+(M17*N17))</f>
        <v>380.5</v>
      </c>
      <c r="E13" s="9">
        <v>8</v>
      </c>
      <c r="F13" s="10">
        <v>3</v>
      </c>
      <c r="G13" s="10"/>
      <c r="H13" s="40">
        <f>G13*E13</f>
        <v>0</v>
      </c>
      <c r="I13" s="9">
        <v>3</v>
      </c>
      <c r="J13" s="10">
        <v>40</v>
      </c>
      <c r="K13" s="10"/>
      <c r="L13" s="40">
        <f>K13*I13</f>
        <v>0</v>
      </c>
      <c r="M13" s="9">
        <v>23</v>
      </c>
      <c r="N13" s="10">
        <v>1</v>
      </c>
      <c r="O13" s="10"/>
      <c r="P13" s="40">
        <f t="shared" ref="P13:P20" si="0">O13*M13</f>
        <v>0</v>
      </c>
      <c r="Q13" s="9"/>
      <c r="R13" s="10"/>
      <c r="S13" s="10"/>
      <c r="T13" s="11"/>
      <c r="U13" s="9"/>
      <c r="V13" s="10"/>
      <c r="W13" s="10"/>
      <c r="X13" s="11"/>
      <c r="Y13" s="9"/>
      <c r="Z13" s="10"/>
      <c r="AA13" s="12"/>
      <c r="AB13" s="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s="3" customFormat="1" ht="20.100000000000001" customHeight="1" thickBot="1" x14ac:dyDescent="0.35">
      <c r="A14" s="75"/>
      <c r="B14" s="68"/>
      <c r="C14" s="73"/>
      <c r="D14" s="105"/>
      <c r="E14" s="14">
        <v>25</v>
      </c>
      <c r="F14" s="15">
        <v>5</v>
      </c>
      <c r="G14" s="15"/>
      <c r="H14" s="40">
        <f t="shared" ref="H14:H36" si="1">G14*E14</f>
        <v>0</v>
      </c>
      <c r="I14" s="14"/>
      <c r="J14" s="15"/>
      <c r="K14" s="15"/>
      <c r="L14" s="16"/>
      <c r="M14" s="14">
        <v>18</v>
      </c>
      <c r="N14" s="15">
        <v>1.5</v>
      </c>
      <c r="O14" s="15"/>
      <c r="P14" s="40">
        <f t="shared" si="0"/>
        <v>0</v>
      </c>
      <c r="Q14" s="14"/>
      <c r="R14" s="15"/>
      <c r="S14" s="15"/>
      <c r="T14" s="16"/>
      <c r="U14" s="14"/>
      <c r="V14" s="15"/>
      <c r="W14" s="15"/>
      <c r="X14" s="16"/>
      <c r="Y14" s="14"/>
      <c r="Z14" s="15"/>
      <c r="AA14" s="17"/>
      <c r="AB14" s="18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s="3" customFormat="1" ht="20.100000000000001" customHeight="1" thickBot="1" x14ac:dyDescent="0.35">
      <c r="A15" s="75"/>
      <c r="B15" s="68"/>
      <c r="C15" s="73"/>
      <c r="D15" s="105"/>
      <c r="E15" s="14">
        <v>1</v>
      </c>
      <c r="F15" s="15">
        <v>10</v>
      </c>
      <c r="G15" s="15"/>
      <c r="H15" s="40">
        <f t="shared" si="1"/>
        <v>0</v>
      </c>
      <c r="I15" s="14"/>
      <c r="J15" s="15"/>
      <c r="K15" s="15"/>
      <c r="L15" s="16"/>
      <c r="M15" s="14">
        <v>20</v>
      </c>
      <c r="N15" s="15">
        <v>2</v>
      </c>
      <c r="O15" s="15"/>
      <c r="P15" s="40">
        <f t="shared" si="0"/>
        <v>0</v>
      </c>
      <c r="Q15" s="14"/>
      <c r="R15" s="15"/>
      <c r="S15" s="15"/>
      <c r="T15" s="16"/>
      <c r="U15" s="14"/>
      <c r="V15" s="15"/>
      <c r="W15" s="15"/>
      <c r="X15" s="16"/>
      <c r="Y15" s="14"/>
      <c r="Z15" s="15"/>
      <c r="AA15" s="17"/>
      <c r="AB15" s="18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s="3" customFormat="1" ht="20.100000000000001" customHeight="1" thickBot="1" x14ac:dyDescent="0.35">
      <c r="A16" s="75"/>
      <c r="B16" s="68"/>
      <c r="C16" s="73"/>
      <c r="D16" s="105"/>
      <c r="E16" s="14"/>
      <c r="F16" s="15"/>
      <c r="G16" s="15"/>
      <c r="H16" s="40"/>
      <c r="I16" s="14"/>
      <c r="J16" s="15"/>
      <c r="K16" s="15"/>
      <c r="L16" s="16"/>
      <c r="M16" s="14">
        <v>1</v>
      </c>
      <c r="N16" s="15">
        <v>2.5</v>
      </c>
      <c r="O16" s="15"/>
      <c r="P16" s="40">
        <f t="shared" si="0"/>
        <v>0</v>
      </c>
      <c r="Q16" s="14"/>
      <c r="R16" s="15"/>
      <c r="S16" s="15"/>
      <c r="T16" s="16"/>
      <c r="U16" s="14"/>
      <c r="V16" s="15"/>
      <c r="W16" s="15"/>
      <c r="X16" s="16"/>
      <c r="Y16" s="14"/>
      <c r="Z16" s="15"/>
      <c r="AA16" s="17"/>
      <c r="AB16" s="18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s="3" customFormat="1" ht="20.100000000000001" customHeight="1" thickBot="1" x14ac:dyDescent="0.35">
      <c r="A17" s="75"/>
      <c r="B17" s="68"/>
      <c r="C17" s="74"/>
      <c r="D17" s="106"/>
      <c r="E17" s="19"/>
      <c r="F17" s="20"/>
      <c r="G17" s="20"/>
      <c r="H17" s="40"/>
      <c r="I17" s="19"/>
      <c r="J17" s="20"/>
      <c r="K17" s="20"/>
      <c r="L17" s="21"/>
      <c r="M17" s="19">
        <v>3</v>
      </c>
      <c r="N17" s="20">
        <v>3</v>
      </c>
      <c r="O17" s="20"/>
      <c r="P17" s="40">
        <f t="shared" si="0"/>
        <v>0</v>
      </c>
      <c r="Q17" s="19"/>
      <c r="R17" s="20"/>
      <c r="S17" s="20"/>
      <c r="T17" s="21"/>
      <c r="U17" s="19"/>
      <c r="V17" s="20"/>
      <c r="W17" s="20"/>
      <c r="X17" s="21"/>
      <c r="Y17" s="19"/>
      <c r="Z17" s="20"/>
      <c r="AA17" s="22"/>
      <c r="AB17" s="23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s="3" customFormat="1" ht="65.25" customHeight="1" thickBot="1" x14ac:dyDescent="0.35">
      <c r="A18" s="75"/>
      <c r="B18" s="68"/>
      <c r="C18" s="42" t="s">
        <v>22</v>
      </c>
      <c r="D18" s="24">
        <v>12</v>
      </c>
      <c r="E18" s="5">
        <v>2</v>
      </c>
      <c r="F18" s="25">
        <v>5</v>
      </c>
      <c r="G18" s="25"/>
      <c r="H18" s="40">
        <f t="shared" si="1"/>
        <v>0</v>
      </c>
      <c r="I18" s="5"/>
      <c r="J18" s="25"/>
      <c r="K18" s="25"/>
      <c r="L18" s="26"/>
      <c r="M18" s="5">
        <v>2</v>
      </c>
      <c r="N18" s="25">
        <v>1</v>
      </c>
      <c r="O18" s="25"/>
      <c r="P18" s="40">
        <f t="shared" si="0"/>
        <v>0</v>
      </c>
      <c r="Q18" s="5"/>
      <c r="R18" s="25"/>
      <c r="S18" s="25"/>
      <c r="T18" s="26"/>
      <c r="U18" s="5"/>
      <c r="V18" s="25"/>
      <c r="W18" s="25"/>
      <c r="X18" s="26"/>
      <c r="Y18" s="5"/>
      <c r="Z18" s="25"/>
      <c r="AA18" s="27"/>
      <c r="AB18" s="2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s="3" customFormat="1" ht="33" customHeight="1" thickBot="1" x14ac:dyDescent="0.35">
      <c r="A19" s="75"/>
      <c r="B19" s="68"/>
      <c r="C19" s="72" t="s">
        <v>23</v>
      </c>
      <c r="D19" s="99">
        <v>13</v>
      </c>
      <c r="E19" s="9"/>
      <c r="F19" s="10"/>
      <c r="G19" s="10"/>
      <c r="H19" s="40"/>
      <c r="I19" s="9"/>
      <c r="J19" s="10"/>
      <c r="K19" s="10"/>
      <c r="L19" s="11"/>
      <c r="M19" s="9">
        <v>11</v>
      </c>
      <c r="N19" s="10">
        <v>1</v>
      </c>
      <c r="O19" s="10"/>
      <c r="P19" s="40">
        <f t="shared" si="0"/>
        <v>0</v>
      </c>
      <c r="Q19" s="9"/>
      <c r="R19" s="10"/>
      <c r="S19" s="10"/>
      <c r="T19" s="11"/>
      <c r="U19" s="9"/>
      <c r="V19" s="10"/>
      <c r="W19" s="10"/>
      <c r="X19" s="11"/>
      <c r="Y19" s="9"/>
      <c r="Z19" s="10"/>
      <c r="AA19" s="12"/>
      <c r="AB19" s="13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s="3" customFormat="1" ht="47.25" customHeight="1" thickBot="1" x14ac:dyDescent="0.35">
      <c r="A20" s="75"/>
      <c r="B20" s="68"/>
      <c r="C20" s="74"/>
      <c r="D20" s="101"/>
      <c r="E20" s="19"/>
      <c r="F20" s="20"/>
      <c r="G20" s="20"/>
      <c r="H20" s="40"/>
      <c r="I20" s="19"/>
      <c r="J20" s="20"/>
      <c r="K20" s="20"/>
      <c r="L20" s="21"/>
      <c r="M20" s="19">
        <v>1</v>
      </c>
      <c r="N20" s="20">
        <v>2</v>
      </c>
      <c r="O20" s="20"/>
      <c r="P20" s="40">
        <f t="shared" si="0"/>
        <v>0</v>
      </c>
      <c r="Q20" s="19"/>
      <c r="R20" s="20"/>
      <c r="S20" s="20"/>
      <c r="T20" s="21"/>
      <c r="U20" s="19"/>
      <c r="V20" s="20"/>
      <c r="W20" s="20"/>
      <c r="X20" s="21"/>
      <c r="Y20" s="19"/>
      <c r="Z20" s="20"/>
      <c r="AA20" s="22"/>
      <c r="AB20" s="23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s="3" customFormat="1" ht="61.5" customHeight="1" thickBot="1" x14ac:dyDescent="0.35">
      <c r="A21" s="75"/>
      <c r="B21" s="68"/>
      <c r="C21" s="43" t="s">
        <v>54</v>
      </c>
      <c r="D21" s="39">
        <v>5</v>
      </c>
      <c r="E21" s="5">
        <v>1</v>
      </c>
      <c r="F21" s="25">
        <v>5</v>
      </c>
      <c r="G21" s="25"/>
      <c r="H21" s="40">
        <f t="shared" si="1"/>
        <v>0</v>
      </c>
      <c r="I21" s="5"/>
      <c r="J21" s="25"/>
      <c r="K21" s="25"/>
      <c r="L21" s="26"/>
      <c r="M21" s="5"/>
      <c r="N21" s="25"/>
      <c r="O21" s="25"/>
      <c r="P21" s="26"/>
      <c r="Q21" s="5"/>
      <c r="R21" s="25"/>
      <c r="S21" s="25"/>
      <c r="T21" s="26"/>
      <c r="U21" s="5"/>
      <c r="V21" s="25"/>
      <c r="W21" s="25"/>
      <c r="X21" s="26"/>
      <c r="Y21" s="5"/>
      <c r="Z21" s="25"/>
      <c r="AA21" s="27"/>
      <c r="AB21" s="28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s="3" customFormat="1" ht="45" customHeight="1" thickBot="1" x14ac:dyDescent="0.35">
      <c r="A22" s="75"/>
      <c r="B22" s="68"/>
      <c r="C22" s="72" t="s">
        <v>24</v>
      </c>
      <c r="D22" s="99">
        <f>((E22*F22)+(M22)+(M23*N23)+(M24*N24))</f>
        <v>24.5</v>
      </c>
      <c r="E22" s="9">
        <v>3</v>
      </c>
      <c r="F22" s="10">
        <v>5</v>
      </c>
      <c r="G22" s="10"/>
      <c r="H22" s="40">
        <f t="shared" si="1"/>
        <v>0</v>
      </c>
      <c r="I22" s="9"/>
      <c r="J22" s="10"/>
      <c r="K22" s="10"/>
      <c r="L22" s="11"/>
      <c r="M22" s="9">
        <v>1</v>
      </c>
      <c r="N22" s="10">
        <v>1</v>
      </c>
      <c r="O22" s="10"/>
      <c r="P22" s="40">
        <f t="shared" ref="P22:P30" si="2">O22*M22</f>
        <v>0</v>
      </c>
      <c r="Q22" s="9"/>
      <c r="R22" s="10"/>
      <c r="S22" s="10"/>
      <c r="T22" s="11"/>
      <c r="U22" s="9"/>
      <c r="V22" s="10"/>
      <c r="W22" s="10"/>
      <c r="X22" s="11"/>
      <c r="Y22" s="9"/>
      <c r="Z22" s="10"/>
      <c r="AA22" s="12"/>
      <c r="AB22" s="13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s="3" customFormat="1" ht="20.100000000000001" customHeight="1" thickBot="1" x14ac:dyDescent="0.35">
      <c r="A23" s="75"/>
      <c r="B23" s="68"/>
      <c r="C23" s="73"/>
      <c r="D23" s="100"/>
      <c r="E23" s="14"/>
      <c r="F23" s="15"/>
      <c r="G23" s="15"/>
      <c r="H23" s="40">
        <f t="shared" si="1"/>
        <v>0</v>
      </c>
      <c r="I23" s="14"/>
      <c r="J23" s="15"/>
      <c r="K23" s="15"/>
      <c r="L23" s="16"/>
      <c r="M23" s="14">
        <v>3</v>
      </c>
      <c r="N23" s="15">
        <v>1.5</v>
      </c>
      <c r="O23" s="15"/>
      <c r="P23" s="40">
        <f t="shared" si="2"/>
        <v>0</v>
      </c>
      <c r="Q23" s="14"/>
      <c r="R23" s="15"/>
      <c r="S23" s="15"/>
      <c r="T23" s="16"/>
      <c r="U23" s="14"/>
      <c r="V23" s="15"/>
      <c r="W23" s="15"/>
      <c r="X23" s="16"/>
      <c r="Y23" s="14"/>
      <c r="Z23" s="15"/>
      <c r="AA23" s="17"/>
      <c r="AB23" s="18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s="3" customFormat="1" ht="20.100000000000001" customHeight="1" thickBot="1" x14ac:dyDescent="0.35">
      <c r="A24" s="75"/>
      <c r="B24" s="68"/>
      <c r="C24" s="74"/>
      <c r="D24" s="101"/>
      <c r="E24" s="19"/>
      <c r="F24" s="20"/>
      <c r="G24" s="20"/>
      <c r="H24" s="40">
        <f t="shared" si="1"/>
        <v>0</v>
      </c>
      <c r="I24" s="19"/>
      <c r="J24" s="20"/>
      <c r="K24" s="20"/>
      <c r="L24" s="21"/>
      <c r="M24" s="19">
        <v>2</v>
      </c>
      <c r="N24" s="20">
        <v>2</v>
      </c>
      <c r="O24" s="20"/>
      <c r="P24" s="40">
        <f t="shared" si="2"/>
        <v>0</v>
      </c>
      <c r="Q24" s="19"/>
      <c r="R24" s="20"/>
      <c r="S24" s="20"/>
      <c r="T24" s="21"/>
      <c r="U24" s="19"/>
      <c r="V24" s="20"/>
      <c r="W24" s="20"/>
      <c r="X24" s="21"/>
      <c r="Y24" s="19"/>
      <c r="Z24" s="20"/>
      <c r="AA24" s="22"/>
      <c r="AB24" s="23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s="3" customFormat="1" ht="26.25" customHeight="1" thickBot="1" x14ac:dyDescent="0.35">
      <c r="A25" s="75"/>
      <c r="B25" s="68"/>
      <c r="C25" s="72" t="s">
        <v>25</v>
      </c>
      <c r="D25" s="99">
        <f>((E25*F25)+(M25*N25)+N26)</f>
        <v>15</v>
      </c>
      <c r="E25" s="9">
        <v>2</v>
      </c>
      <c r="F25" s="10">
        <v>5</v>
      </c>
      <c r="G25" s="10"/>
      <c r="H25" s="40">
        <f t="shared" si="1"/>
        <v>0</v>
      </c>
      <c r="I25" s="9"/>
      <c r="J25" s="10"/>
      <c r="K25" s="10"/>
      <c r="L25" s="11"/>
      <c r="M25" s="9">
        <v>2</v>
      </c>
      <c r="N25" s="10">
        <v>1.5</v>
      </c>
      <c r="O25" s="10"/>
      <c r="P25" s="40">
        <f t="shared" si="2"/>
        <v>0</v>
      </c>
      <c r="Q25" s="9"/>
      <c r="R25" s="10"/>
      <c r="S25" s="10"/>
      <c r="T25" s="11"/>
      <c r="U25" s="9"/>
      <c r="V25" s="10"/>
      <c r="W25" s="10"/>
      <c r="X25" s="11"/>
      <c r="Y25" s="9"/>
      <c r="Z25" s="10"/>
      <c r="AA25" s="12"/>
      <c r="AB25" s="13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s="3" customFormat="1" ht="27.75" customHeight="1" thickBot="1" x14ac:dyDescent="0.35">
      <c r="A26" s="75"/>
      <c r="B26" s="68"/>
      <c r="C26" s="74"/>
      <c r="D26" s="100"/>
      <c r="E26" s="19"/>
      <c r="F26" s="20"/>
      <c r="G26" s="20"/>
      <c r="H26" s="40"/>
      <c r="I26" s="19"/>
      <c r="J26" s="20"/>
      <c r="K26" s="20"/>
      <c r="L26" s="21"/>
      <c r="M26" s="19">
        <v>1</v>
      </c>
      <c r="N26" s="20">
        <v>2</v>
      </c>
      <c r="O26" s="20"/>
      <c r="P26" s="40">
        <f t="shared" si="2"/>
        <v>0</v>
      </c>
      <c r="Q26" s="19"/>
      <c r="R26" s="20"/>
      <c r="S26" s="20"/>
      <c r="T26" s="21"/>
      <c r="U26" s="19"/>
      <c r="V26" s="20"/>
      <c r="W26" s="20"/>
      <c r="X26" s="21"/>
      <c r="Y26" s="19"/>
      <c r="Z26" s="20"/>
      <c r="AA26" s="22"/>
      <c r="AB26" s="23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s="3" customFormat="1" ht="67.5" customHeight="1" thickBot="1" x14ac:dyDescent="0.35">
      <c r="A27" s="75"/>
      <c r="B27" s="68"/>
      <c r="C27" s="42" t="s">
        <v>26</v>
      </c>
      <c r="D27" s="24">
        <f>((E27*F27)+(M27*N27))</f>
        <v>12</v>
      </c>
      <c r="E27" s="5">
        <v>2</v>
      </c>
      <c r="F27" s="25">
        <v>4</v>
      </c>
      <c r="G27" s="25"/>
      <c r="H27" s="40">
        <f t="shared" si="1"/>
        <v>0</v>
      </c>
      <c r="I27" s="5"/>
      <c r="J27" s="25"/>
      <c r="K27" s="25"/>
      <c r="L27" s="26"/>
      <c r="M27" s="5">
        <v>2</v>
      </c>
      <c r="N27" s="25">
        <v>2</v>
      </c>
      <c r="O27" s="25"/>
      <c r="P27" s="40">
        <f t="shared" si="2"/>
        <v>0</v>
      </c>
      <c r="Q27" s="5"/>
      <c r="R27" s="25"/>
      <c r="S27" s="25"/>
      <c r="T27" s="26"/>
      <c r="U27" s="5"/>
      <c r="V27" s="25"/>
      <c r="W27" s="25"/>
      <c r="X27" s="26"/>
      <c r="Y27" s="5"/>
      <c r="Z27" s="25"/>
      <c r="AA27" s="27"/>
      <c r="AB27" s="28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s="3" customFormat="1" ht="39.75" customHeight="1" thickBot="1" x14ac:dyDescent="0.35">
      <c r="A28" s="75"/>
      <c r="B28" s="68"/>
      <c r="C28" s="72" t="s">
        <v>27</v>
      </c>
      <c r="D28" s="99">
        <f>((E28*F28)+(E29*F29)+(E30*F30)+(E31*F31)+M28+(M29*N29)+(M30*N30))</f>
        <v>265</v>
      </c>
      <c r="E28" s="9">
        <v>4</v>
      </c>
      <c r="F28" s="10">
        <v>3</v>
      </c>
      <c r="G28" s="10"/>
      <c r="H28" s="40">
        <f t="shared" si="1"/>
        <v>0</v>
      </c>
      <c r="I28" s="9"/>
      <c r="J28" s="10"/>
      <c r="K28" s="10"/>
      <c r="L28" s="11"/>
      <c r="M28" s="9">
        <v>13</v>
      </c>
      <c r="N28" s="10">
        <v>1</v>
      </c>
      <c r="O28" s="10"/>
      <c r="P28" s="40">
        <f t="shared" si="2"/>
        <v>0</v>
      </c>
      <c r="Q28" s="9"/>
      <c r="R28" s="10"/>
      <c r="S28" s="10"/>
      <c r="T28" s="11"/>
      <c r="U28" s="9"/>
      <c r="V28" s="10"/>
      <c r="W28" s="10"/>
      <c r="X28" s="11"/>
      <c r="Y28" s="9"/>
      <c r="Z28" s="10"/>
      <c r="AA28" s="12"/>
      <c r="AB28" s="13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s="3" customFormat="1" ht="48.75" customHeight="1" thickBot="1" x14ac:dyDescent="0.35">
      <c r="A29" s="75"/>
      <c r="B29" s="68"/>
      <c r="C29" s="73"/>
      <c r="D29" s="100"/>
      <c r="E29" s="14">
        <v>14</v>
      </c>
      <c r="F29" s="15">
        <v>5</v>
      </c>
      <c r="G29" s="15"/>
      <c r="H29" s="40">
        <f t="shared" si="1"/>
        <v>0</v>
      </c>
      <c r="I29" s="14"/>
      <c r="J29" s="15"/>
      <c r="K29" s="15"/>
      <c r="L29" s="16"/>
      <c r="M29" s="14">
        <v>2</v>
      </c>
      <c r="N29" s="15">
        <v>1.5</v>
      </c>
      <c r="O29" s="15"/>
      <c r="P29" s="40">
        <f t="shared" si="2"/>
        <v>0</v>
      </c>
      <c r="Q29" s="14"/>
      <c r="R29" s="15"/>
      <c r="S29" s="15"/>
      <c r="T29" s="16"/>
      <c r="U29" s="14"/>
      <c r="V29" s="15"/>
      <c r="W29" s="15"/>
      <c r="X29" s="16"/>
      <c r="Y29" s="14"/>
      <c r="Z29" s="15"/>
      <c r="AA29" s="17"/>
      <c r="AB29" s="18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s="3" customFormat="1" ht="51" customHeight="1" thickBot="1" x14ac:dyDescent="0.35">
      <c r="A30" s="75"/>
      <c r="B30" s="68"/>
      <c r="C30" s="73"/>
      <c r="D30" s="100"/>
      <c r="E30" s="14">
        <v>2</v>
      </c>
      <c r="F30" s="15">
        <v>12</v>
      </c>
      <c r="G30" s="15"/>
      <c r="H30" s="40">
        <f t="shared" si="1"/>
        <v>0</v>
      </c>
      <c r="I30" s="14"/>
      <c r="J30" s="15"/>
      <c r="K30" s="15"/>
      <c r="L30" s="16"/>
      <c r="M30" s="14">
        <v>4</v>
      </c>
      <c r="N30" s="15">
        <v>2</v>
      </c>
      <c r="O30" s="15"/>
      <c r="P30" s="40">
        <f t="shared" si="2"/>
        <v>0</v>
      </c>
      <c r="Q30" s="14"/>
      <c r="R30" s="15"/>
      <c r="S30" s="15"/>
      <c r="T30" s="16"/>
      <c r="U30" s="14"/>
      <c r="V30" s="15"/>
      <c r="W30" s="15"/>
      <c r="X30" s="16"/>
      <c r="Y30" s="14"/>
      <c r="Z30" s="15"/>
      <c r="AA30" s="17"/>
      <c r="AB30" s="18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s="3" customFormat="1" ht="57" customHeight="1" thickBot="1" x14ac:dyDescent="0.35">
      <c r="A31" s="75"/>
      <c r="B31" s="68"/>
      <c r="C31" s="74"/>
      <c r="D31" s="100"/>
      <c r="E31" s="19">
        <v>9</v>
      </c>
      <c r="F31" s="20">
        <v>15</v>
      </c>
      <c r="G31" s="20"/>
      <c r="H31" s="40">
        <f t="shared" si="1"/>
        <v>0</v>
      </c>
      <c r="I31" s="19"/>
      <c r="J31" s="20"/>
      <c r="K31" s="20"/>
      <c r="L31" s="21"/>
      <c r="M31" s="19"/>
      <c r="N31" s="20"/>
      <c r="O31" s="20"/>
      <c r="P31" s="21"/>
      <c r="Q31" s="19"/>
      <c r="R31" s="20"/>
      <c r="S31" s="20"/>
      <c r="T31" s="21"/>
      <c r="U31" s="19"/>
      <c r="V31" s="20"/>
      <c r="W31" s="20"/>
      <c r="X31" s="21"/>
      <c r="Y31" s="19"/>
      <c r="Z31" s="20"/>
      <c r="AA31" s="22"/>
      <c r="AB31" s="23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s="3" customFormat="1" ht="27" customHeight="1" thickBot="1" x14ac:dyDescent="0.35">
      <c r="A32" s="75"/>
      <c r="B32" s="68"/>
      <c r="C32" s="72" t="s">
        <v>28</v>
      </c>
      <c r="D32" s="99">
        <f>(F32+F33+F34+M32)</f>
        <v>23</v>
      </c>
      <c r="E32" s="9">
        <v>1</v>
      </c>
      <c r="F32" s="10">
        <v>10</v>
      </c>
      <c r="G32" s="10"/>
      <c r="H32" s="40">
        <f t="shared" si="1"/>
        <v>0</v>
      </c>
      <c r="I32" s="9"/>
      <c r="J32" s="10"/>
      <c r="K32" s="10"/>
      <c r="L32" s="11"/>
      <c r="M32" s="9">
        <v>6</v>
      </c>
      <c r="N32" s="10">
        <v>1</v>
      </c>
      <c r="O32" s="10"/>
      <c r="P32" s="40">
        <f>O32*M32</f>
        <v>0</v>
      </c>
      <c r="Q32" s="9"/>
      <c r="R32" s="10"/>
      <c r="S32" s="10"/>
      <c r="T32" s="11"/>
      <c r="U32" s="9"/>
      <c r="V32" s="10"/>
      <c r="W32" s="10"/>
      <c r="X32" s="11"/>
      <c r="Y32" s="9"/>
      <c r="Z32" s="10"/>
      <c r="AA32" s="12"/>
      <c r="AB32" s="13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s="3" customFormat="1" ht="24.75" customHeight="1" thickBot="1" x14ac:dyDescent="0.35">
      <c r="A33" s="75"/>
      <c r="B33" s="68"/>
      <c r="C33" s="73"/>
      <c r="D33" s="100"/>
      <c r="E33" s="14">
        <v>1</v>
      </c>
      <c r="F33" s="15">
        <v>4</v>
      </c>
      <c r="G33" s="15"/>
      <c r="H33" s="40">
        <f t="shared" si="1"/>
        <v>0</v>
      </c>
      <c r="I33" s="14"/>
      <c r="J33" s="15"/>
      <c r="K33" s="15"/>
      <c r="L33" s="16"/>
      <c r="M33" s="14"/>
      <c r="N33" s="15"/>
      <c r="O33" s="15"/>
      <c r="P33" s="16"/>
      <c r="Q33" s="14"/>
      <c r="R33" s="15"/>
      <c r="S33" s="15"/>
      <c r="T33" s="16"/>
      <c r="U33" s="14"/>
      <c r="V33" s="15"/>
      <c r="W33" s="15"/>
      <c r="X33" s="16"/>
      <c r="Y33" s="14"/>
      <c r="Z33" s="15"/>
      <c r="AA33" s="17"/>
      <c r="AB33" s="18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s="3" customFormat="1" ht="24" customHeight="1" thickBot="1" x14ac:dyDescent="0.35">
      <c r="A34" s="75"/>
      <c r="B34" s="68"/>
      <c r="C34" s="74"/>
      <c r="D34" s="101"/>
      <c r="E34" s="19">
        <v>1</v>
      </c>
      <c r="F34" s="20">
        <v>3</v>
      </c>
      <c r="G34" s="20"/>
      <c r="H34" s="40">
        <f t="shared" si="1"/>
        <v>0</v>
      </c>
      <c r="I34" s="19"/>
      <c r="J34" s="20"/>
      <c r="K34" s="20"/>
      <c r="L34" s="21"/>
      <c r="M34" s="19"/>
      <c r="N34" s="20"/>
      <c r="O34" s="20"/>
      <c r="P34" s="21"/>
      <c r="Q34" s="19"/>
      <c r="R34" s="20"/>
      <c r="S34" s="20"/>
      <c r="T34" s="21"/>
      <c r="U34" s="19"/>
      <c r="V34" s="20"/>
      <c r="W34" s="20"/>
      <c r="X34" s="21"/>
      <c r="Y34" s="19"/>
      <c r="Z34" s="20"/>
      <c r="AA34" s="22"/>
      <c r="AB34" s="23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s="3" customFormat="1" ht="21.75" customHeight="1" thickBot="1" x14ac:dyDescent="0.35">
      <c r="A35" s="75"/>
      <c r="B35" s="68"/>
      <c r="C35" s="72" t="s">
        <v>29</v>
      </c>
      <c r="D35" s="99">
        <f>((E35*F35)+(E36*F36)+(M35)+(M36*N36)+N37)</f>
        <v>21.5</v>
      </c>
      <c r="E35" s="9">
        <v>2</v>
      </c>
      <c r="F35" s="10">
        <v>3</v>
      </c>
      <c r="G35" s="10"/>
      <c r="H35" s="40">
        <f t="shared" si="1"/>
        <v>0</v>
      </c>
      <c r="I35" s="9"/>
      <c r="J35" s="10"/>
      <c r="K35" s="10"/>
      <c r="L35" s="11"/>
      <c r="M35" s="9">
        <v>5</v>
      </c>
      <c r="N35" s="10">
        <v>1</v>
      </c>
      <c r="O35" s="10"/>
      <c r="P35" s="40">
        <f t="shared" ref="P35:P57" si="3">O35*M35</f>
        <v>0</v>
      </c>
      <c r="Q35" s="9"/>
      <c r="R35" s="10"/>
      <c r="S35" s="10"/>
      <c r="T35" s="11"/>
      <c r="U35" s="9"/>
      <c r="V35" s="10"/>
      <c r="W35" s="10"/>
      <c r="X35" s="11"/>
      <c r="Y35" s="9"/>
      <c r="Z35" s="10"/>
      <c r="AA35" s="12"/>
      <c r="AB35" s="13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s="3" customFormat="1" ht="20.100000000000001" customHeight="1" thickBot="1" x14ac:dyDescent="0.35">
      <c r="A36" s="75"/>
      <c r="B36" s="68"/>
      <c r="C36" s="73"/>
      <c r="D36" s="100"/>
      <c r="E36" s="14">
        <v>1</v>
      </c>
      <c r="F36" s="15">
        <v>4</v>
      </c>
      <c r="G36" s="15"/>
      <c r="H36" s="40">
        <f t="shared" si="1"/>
        <v>0</v>
      </c>
      <c r="I36" s="14"/>
      <c r="J36" s="15"/>
      <c r="K36" s="15"/>
      <c r="L36" s="16"/>
      <c r="M36" s="14">
        <v>3</v>
      </c>
      <c r="N36" s="15">
        <v>1.5</v>
      </c>
      <c r="O36" s="15"/>
      <c r="P36" s="40">
        <f t="shared" si="3"/>
        <v>0</v>
      </c>
      <c r="Q36" s="14"/>
      <c r="R36" s="15"/>
      <c r="S36" s="15"/>
      <c r="T36" s="16"/>
      <c r="U36" s="14"/>
      <c r="V36" s="15"/>
      <c r="W36" s="15"/>
      <c r="X36" s="16"/>
      <c r="Y36" s="14"/>
      <c r="Z36" s="15"/>
      <c r="AA36" s="17"/>
      <c r="AB36" s="18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s="3" customFormat="1" ht="20.100000000000001" customHeight="1" thickBot="1" x14ac:dyDescent="0.35">
      <c r="A37" s="75"/>
      <c r="B37" s="68"/>
      <c r="C37" s="74"/>
      <c r="D37" s="101"/>
      <c r="E37" s="19"/>
      <c r="F37" s="20"/>
      <c r="G37" s="20"/>
      <c r="H37" s="40"/>
      <c r="I37" s="19"/>
      <c r="J37" s="20"/>
      <c r="K37" s="20"/>
      <c r="L37" s="21"/>
      <c r="M37" s="19">
        <v>1</v>
      </c>
      <c r="N37" s="20">
        <v>2</v>
      </c>
      <c r="O37" s="20"/>
      <c r="P37" s="40">
        <f t="shared" si="3"/>
        <v>0</v>
      </c>
      <c r="Q37" s="19"/>
      <c r="R37" s="20"/>
      <c r="S37" s="20"/>
      <c r="T37" s="21"/>
      <c r="U37" s="19"/>
      <c r="V37" s="20"/>
      <c r="W37" s="20"/>
      <c r="X37" s="21"/>
      <c r="Y37" s="19"/>
      <c r="Z37" s="20"/>
      <c r="AA37" s="22"/>
      <c r="AB37" s="23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s="3" customFormat="1" ht="24.75" customHeight="1" thickBot="1" x14ac:dyDescent="0.35">
      <c r="A38" s="65" t="s">
        <v>57</v>
      </c>
      <c r="B38" s="66" t="s">
        <v>58</v>
      </c>
      <c r="C38" s="72" t="s">
        <v>30</v>
      </c>
      <c r="D38" s="99">
        <f>((F38+F39)+M38+(M39*N39)+R38+R39+V38)</f>
        <v>40.5</v>
      </c>
      <c r="E38" s="9">
        <v>1</v>
      </c>
      <c r="F38" s="10">
        <v>12.5</v>
      </c>
      <c r="G38" s="10"/>
      <c r="H38" s="40">
        <f>G38*E38</f>
        <v>0</v>
      </c>
      <c r="I38" s="9"/>
      <c r="J38" s="10"/>
      <c r="K38" s="10"/>
      <c r="L38" s="11"/>
      <c r="M38" s="9">
        <v>3</v>
      </c>
      <c r="N38" s="10">
        <v>1</v>
      </c>
      <c r="O38" s="10"/>
      <c r="P38" s="40">
        <f t="shared" si="3"/>
        <v>0</v>
      </c>
      <c r="Q38" s="9">
        <v>1</v>
      </c>
      <c r="R38" s="10">
        <v>5</v>
      </c>
      <c r="S38" s="10"/>
      <c r="T38" s="40">
        <f>S38*Q38</f>
        <v>0</v>
      </c>
      <c r="U38" s="9">
        <v>1</v>
      </c>
      <c r="V38" s="10">
        <v>7</v>
      </c>
      <c r="W38" s="10"/>
      <c r="X38" s="40">
        <f>W38*U38</f>
        <v>0</v>
      </c>
      <c r="Y38" s="9"/>
      <c r="Z38" s="10"/>
      <c r="AA38" s="12"/>
      <c r="AB38" s="13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s="3" customFormat="1" ht="35.25" customHeight="1" thickBot="1" x14ac:dyDescent="0.35">
      <c r="A39" s="65"/>
      <c r="B39" s="66" t="s">
        <v>58</v>
      </c>
      <c r="C39" s="74"/>
      <c r="D39" s="101"/>
      <c r="E39" s="19">
        <v>1</v>
      </c>
      <c r="F39" s="20">
        <v>5</v>
      </c>
      <c r="G39" s="20"/>
      <c r="H39" s="40">
        <f t="shared" ref="H39:H48" si="4">G39*E39</f>
        <v>0</v>
      </c>
      <c r="I39" s="19"/>
      <c r="J39" s="20"/>
      <c r="K39" s="20"/>
      <c r="L39" s="21"/>
      <c r="M39" s="19">
        <v>2</v>
      </c>
      <c r="N39" s="20">
        <v>2</v>
      </c>
      <c r="O39" s="20"/>
      <c r="P39" s="40">
        <f t="shared" si="3"/>
        <v>0</v>
      </c>
      <c r="Q39" s="19">
        <v>1</v>
      </c>
      <c r="R39" s="20">
        <v>4</v>
      </c>
      <c r="S39" s="20"/>
      <c r="T39" s="40">
        <f>S39*Q39</f>
        <v>0</v>
      </c>
      <c r="U39" s="19"/>
      <c r="V39" s="20"/>
      <c r="W39" s="20"/>
      <c r="X39" s="30"/>
      <c r="Y39" s="19"/>
      <c r="Z39" s="20"/>
      <c r="AA39" s="22"/>
      <c r="AB39" s="23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s="3" customFormat="1" ht="29.25" customHeight="1" thickBot="1" x14ac:dyDescent="0.35">
      <c r="A40" s="65"/>
      <c r="B40" s="66" t="s">
        <v>58</v>
      </c>
      <c r="C40" s="72" t="s">
        <v>31</v>
      </c>
      <c r="D40" s="99">
        <f>((E40*F40)+(F41*E41)+(E42*F42)+(M40*N40)+(M41*N41)+(N42*M42)+(Q40*R40))</f>
        <v>48</v>
      </c>
      <c r="E40" s="9">
        <v>2</v>
      </c>
      <c r="F40" s="10">
        <v>3</v>
      </c>
      <c r="G40" s="10"/>
      <c r="H40" s="40">
        <f t="shared" si="4"/>
        <v>0</v>
      </c>
      <c r="I40" s="9"/>
      <c r="J40" s="10"/>
      <c r="K40" s="10"/>
      <c r="L40" s="11"/>
      <c r="M40" s="9">
        <v>3</v>
      </c>
      <c r="N40" s="10">
        <v>1</v>
      </c>
      <c r="O40" s="10"/>
      <c r="P40" s="40">
        <f t="shared" si="3"/>
        <v>0</v>
      </c>
      <c r="Q40" s="9">
        <v>1</v>
      </c>
      <c r="R40" s="10">
        <v>2</v>
      </c>
      <c r="S40" s="10"/>
      <c r="T40" s="40">
        <f>S40*Q40</f>
        <v>0</v>
      </c>
      <c r="U40" s="9"/>
      <c r="V40" s="10"/>
      <c r="W40" s="10"/>
      <c r="X40" s="29"/>
      <c r="Y40" s="9"/>
      <c r="Z40" s="10"/>
      <c r="AA40" s="12"/>
      <c r="AB40" s="13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s="3" customFormat="1" ht="24.75" customHeight="1" thickBot="1" x14ac:dyDescent="0.35">
      <c r="A41" s="65"/>
      <c r="B41" s="66" t="s">
        <v>58</v>
      </c>
      <c r="C41" s="73"/>
      <c r="D41" s="100"/>
      <c r="E41" s="14">
        <v>1</v>
      </c>
      <c r="F41" s="15">
        <v>4</v>
      </c>
      <c r="G41" s="15"/>
      <c r="H41" s="40">
        <f t="shared" si="4"/>
        <v>0</v>
      </c>
      <c r="I41" s="14"/>
      <c r="J41" s="15"/>
      <c r="K41" s="15"/>
      <c r="L41" s="16"/>
      <c r="M41" s="14">
        <v>4</v>
      </c>
      <c r="N41" s="15">
        <v>1.5</v>
      </c>
      <c r="O41" s="15"/>
      <c r="P41" s="40">
        <f t="shared" si="3"/>
        <v>0</v>
      </c>
      <c r="Q41" s="14"/>
      <c r="R41" s="15"/>
      <c r="S41" s="15"/>
      <c r="T41" s="16"/>
      <c r="U41" s="14"/>
      <c r="V41" s="15"/>
      <c r="W41" s="15"/>
      <c r="X41" s="31"/>
      <c r="Y41" s="14"/>
      <c r="Z41" s="15"/>
      <c r="AA41" s="17"/>
      <c r="AB41" s="18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s="3" customFormat="1" ht="24" customHeight="1" thickBot="1" x14ac:dyDescent="0.35">
      <c r="A42" s="65"/>
      <c r="B42" s="66" t="s">
        <v>58</v>
      </c>
      <c r="C42" s="74"/>
      <c r="D42" s="101"/>
      <c r="E42" s="19">
        <v>5</v>
      </c>
      <c r="F42" s="20">
        <v>5</v>
      </c>
      <c r="G42" s="20"/>
      <c r="H42" s="40">
        <f t="shared" si="4"/>
        <v>0</v>
      </c>
      <c r="I42" s="19"/>
      <c r="J42" s="20"/>
      <c r="K42" s="20"/>
      <c r="L42" s="21"/>
      <c r="M42" s="19">
        <v>1</v>
      </c>
      <c r="N42" s="20">
        <v>2</v>
      </c>
      <c r="O42" s="20"/>
      <c r="P42" s="40">
        <f t="shared" si="3"/>
        <v>0</v>
      </c>
      <c r="Q42" s="19"/>
      <c r="R42" s="20"/>
      <c r="S42" s="20"/>
      <c r="T42" s="21"/>
      <c r="U42" s="19"/>
      <c r="V42" s="20"/>
      <c r="W42" s="20"/>
      <c r="X42" s="30"/>
      <c r="Y42" s="19"/>
      <c r="Z42" s="20"/>
      <c r="AA42" s="22"/>
      <c r="AB42" s="23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s="3" customFormat="1" ht="39" customHeight="1" thickBot="1" x14ac:dyDescent="0.35">
      <c r="A43" s="75" t="s">
        <v>57</v>
      </c>
      <c r="B43" s="71" t="s">
        <v>59</v>
      </c>
      <c r="C43" s="72" t="s">
        <v>32</v>
      </c>
      <c r="D43" s="99">
        <f>((E43*F43)+(E44*F44)+(M43*N43)+(M44*N44))</f>
        <v>77</v>
      </c>
      <c r="E43" s="9">
        <v>2</v>
      </c>
      <c r="F43" s="10">
        <v>10</v>
      </c>
      <c r="G43" s="10"/>
      <c r="H43" s="40">
        <f t="shared" si="4"/>
        <v>0</v>
      </c>
      <c r="I43" s="9"/>
      <c r="J43" s="10"/>
      <c r="K43" s="10"/>
      <c r="L43" s="11"/>
      <c r="M43" s="9">
        <v>6</v>
      </c>
      <c r="N43" s="10">
        <v>1</v>
      </c>
      <c r="O43" s="10"/>
      <c r="P43" s="40">
        <f t="shared" si="3"/>
        <v>0</v>
      </c>
      <c r="Q43" s="9"/>
      <c r="R43" s="10"/>
      <c r="S43" s="10"/>
      <c r="T43" s="11"/>
      <c r="U43" s="9"/>
      <c r="V43" s="10"/>
      <c r="W43" s="10"/>
      <c r="X43" s="29"/>
      <c r="Y43" s="9"/>
      <c r="Z43" s="10"/>
      <c r="AA43" s="12"/>
      <c r="AB43" s="1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s="3" customFormat="1" ht="34.5" customHeight="1" thickBot="1" x14ac:dyDescent="0.35">
      <c r="A44" s="75"/>
      <c r="B44" s="71"/>
      <c r="C44" s="74"/>
      <c r="D44" s="101"/>
      <c r="E44" s="19">
        <v>8</v>
      </c>
      <c r="F44" s="20">
        <v>6</v>
      </c>
      <c r="G44" s="20"/>
      <c r="H44" s="40">
        <f t="shared" si="4"/>
        <v>0</v>
      </c>
      <c r="I44" s="19"/>
      <c r="J44" s="20"/>
      <c r="K44" s="20"/>
      <c r="L44" s="21"/>
      <c r="M44" s="19">
        <v>1</v>
      </c>
      <c r="N44" s="20">
        <v>3</v>
      </c>
      <c r="O44" s="20"/>
      <c r="P44" s="40">
        <f t="shared" si="3"/>
        <v>0</v>
      </c>
      <c r="Q44" s="19"/>
      <c r="R44" s="20"/>
      <c r="S44" s="20"/>
      <c r="T44" s="21"/>
      <c r="U44" s="19"/>
      <c r="V44" s="20"/>
      <c r="W44" s="20"/>
      <c r="X44" s="30"/>
      <c r="Y44" s="19"/>
      <c r="Z44" s="20"/>
      <c r="AA44" s="22"/>
      <c r="AB44" s="23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s="3" customFormat="1" ht="24.75" customHeight="1" thickBot="1" x14ac:dyDescent="0.35">
      <c r="A45" s="75"/>
      <c r="B45" s="71"/>
      <c r="C45" s="72" t="s">
        <v>33</v>
      </c>
      <c r="D45" s="99">
        <f>((E45*F45)+(E46*F46)+(E47*F47)+(M45*N45)+(M46*N46)+(M47*N47)+(Q45*R45)+(Q46*R46))</f>
        <v>75.5</v>
      </c>
      <c r="E45" s="9">
        <v>1</v>
      </c>
      <c r="F45" s="10">
        <v>3</v>
      </c>
      <c r="G45" s="10"/>
      <c r="H45" s="40">
        <f t="shared" si="4"/>
        <v>0</v>
      </c>
      <c r="I45" s="9"/>
      <c r="J45" s="10"/>
      <c r="K45" s="10"/>
      <c r="L45" s="11"/>
      <c r="M45" s="9">
        <v>9</v>
      </c>
      <c r="N45" s="10">
        <v>1</v>
      </c>
      <c r="O45" s="10"/>
      <c r="P45" s="40">
        <f t="shared" si="3"/>
        <v>0</v>
      </c>
      <c r="Q45" s="9">
        <v>2</v>
      </c>
      <c r="R45" s="10">
        <v>7.5</v>
      </c>
      <c r="S45" s="10"/>
      <c r="T45" s="40">
        <f>S45*Q45</f>
        <v>0</v>
      </c>
      <c r="U45" s="9"/>
      <c r="V45" s="10"/>
      <c r="W45" s="10"/>
      <c r="X45" s="29"/>
      <c r="Y45" s="9"/>
      <c r="Z45" s="10"/>
      <c r="AA45" s="12"/>
      <c r="AB45" s="13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s="3" customFormat="1" ht="27" customHeight="1" thickBot="1" x14ac:dyDescent="0.35">
      <c r="A46" s="75"/>
      <c r="B46" s="71"/>
      <c r="C46" s="73"/>
      <c r="D46" s="100"/>
      <c r="E46" s="14">
        <v>1</v>
      </c>
      <c r="F46" s="15">
        <v>4</v>
      </c>
      <c r="G46" s="15"/>
      <c r="H46" s="40">
        <f t="shared" si="4"/>
        <v>0</v>
      </c>
      <c r="I46" s="14"/>
      <c r="J46" s="15"/>
      <c r="K46" s="15"/>
      <c r="L46" s="16"/>
      <c r="M46" s="14">
        <v>7</v>
      </c>
      <c r="N46" s="15">
        <v>1.5</v>
      </c>
      <c r="O46" s="15"/>
      <c r="P46" s="40">
        <f t="shared" si="3"/>
        <v>0</v>
      </c>
      <c r="Q46" s="14">
        <v>2</v>
      </c>
      <c r="R46" s="15">
        <v>10</v>
      </c>
      <c r="S46" s="15"/>
      <c r="T46" s="40">
        <f>S46*Q46</f>
        <v>0</v>
      </c>
      <c r="U46" s="14"/>
      <c r="V46" s="15"/>
      <c r="W46" s="15"/>
      <c r="X46" s="31"/>
      <c r="Y46" s="14"/>
      <c r="Z46" s="15"/>
      <c r="AA46" s="17"/>
      <c r="AB46" s="18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s="3" customFormat="1" ht="29.25" customHeight="1" thickBot="1" x14ac:dyDescent="0.35">
      <c r="A47" s="75"/>
      <c r="B47" s="71"/>
      <c r="C47" s="74"/>
      <c r="D47" s="101"/>
      <c r="E47" s="19">
        <v>1</v>
      </c>
      <c r="F47" s="20">
        <v>10</v>
      </c>
      <c r="G47" s="20"/>
      <c r="H47" s="40">
        <f t="shared" si="4"/>
        <v>0</v>
      </c>
      <c r="I47" s="19"/>
      <c r="J47" s="20"/>
      <c r="K47" s="20"/>
      <c r="L47" s="21"/>
      <c r="M47" s="19">
        <v>2</v>
      </c>
      <c r="N47" s="20">
        <v>2</v>
      </c>
      <c r="O47" s="20"/>
      <c r="P47" s="40">
        <f t="shared" si="3"/>
        <v>0</v>
      </c>
      <c r="Q47" s="19"/>
      <c r="R47" s="20"/>
      <c r="S47" s="20"/>
      <c r="T47" s="21"/>
      <c r="U47" s="19"/>
      <c r="V47" s="20"/>
      <c r="W47" s="20"/>
      <c r="X47" s="30"/>
      <c r="Y47" s="19"/>
      <c r="Z47" s="20"/>
      <c r="AA47" s="22"/>
      <c r="AB47" s="23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s="3" customFormat="1" ht="20.100000000000001" customHeight="1" thickBot="1" x14ac:dyDescent="0.35">
      <c r="A48" s="75"/>
      <c r="B48" s="71"/>
      <c r="C48" s="72" t="s">
        <v>34</v>
      </c>
      <c r="D48" s="99">
        <f>((E48*F48)+(M48*N48)+(M49*N49)+(M50*N50)+(Q48*R48)+(Q49*R49))</f>
        <v>134.5</v>
      </c>
      <c r="E48" s="9">
        <v>4</v>
      </c>
      <c r="F48" s="10">
        <v>5</v>
      </c>
      <c r="G48" s="10"/>
      <c r="H48" s="40">
        <f t="shared" si="4"/>
        <v>0</v>
      </c>
      <c r="I48" s="9"/>
      <c r="J48" s="10"/>
      <c r="K48" s="10"/>
      <c r="L48" s="11"/>
      <c r="M48" s="9">
        <v>13</v>
      </c>
      <c r="N48" s="10">
        <v>1</v>
      </c>
      <c r="O48" s="10"/>
      <c r="P48" s="40">
        <f t="shared" si="3"/>
        <v>0</v>
      </c>
      <c r="Q48" s="9">
        <v>9</v>
      </c>
      <c r="R48" s="10">
        <v>3</v>
      </c>
      <c r="S48" s="10"/>
      <c r="T48" s="40">
        <f>S48*Q48</f>
        <v>0</v>
      </c>
      <c r="U48" s="9"/>
      <c r="V48" s="10"/>
      <c r="W48" s="10"/>
      <c r="X48" s="29"/>
      <c r="Y48" s="9"/>
      <c r="Z48" s="10"/>
      <c r="AA48" s="12"/>
      <c r="AB48" s="13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s="3" customFormat="1" ht="31.5" customHeight="1" thickBot="1" x14ac:dyDescent="0.35">
      <c r="A49" s="75"/>
      <c r="B49" s="71"/>
      <c r="C49" s="73"/>
      <c r="D49" s="100"/>
      <c r="E49" s="14"/>
      <c r="F49" s="15"/>
      <c r="G49" s="15"/>
      <c r="H49" s="16"/>
      <c r="I49" s="14"/>
      <c r="J49" s="15"/>
      <c r="K49" s="15"/>
      <c r="L49" s="16"/>
      <c r="M49" s="14">
        <v>1</v>
      </c>
      <c r="N49" s="15">
        <v>1.5</v>
      </c>
      <c r="O49" s="15"/>
      <c r="P49" s="40">
        <f t="shared" si="3"/>
        <v>0</v>
      </c>
      <c r="Q49" s="14">
        <v>13</v>
      </c>
      <c r="R49" s="15">
        <v>5</v>
      </c>
      <c r="S49" s="15"/>
      <c r="T49" s="40">
        <f>S49*Q49</f>
        <v>0</v>
      </c>
      <c r="U49" s="14"/>
      <c r="V49" s="15"/>
      <c r="W49" s="15"/>
      <c r="X49" s="31"/>
      <c r="Y49" s="14"/>
      <c r="Z49" s="15"/>
      <c r="AA49" s="17"/>
      <c r="AB49" s="18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s="3" customFormat="1" ht="20.100000000000001" customHeight="1" thickBot="1" x14ac:dyDescent="0.35">
      <c r="A50" s="75"/>
      <c r="B50" s="71"/>
      <c r="C50" s="74"/>
      <c r="D50" s="101"/>
      <c r="E50" s="19"/>
      <c r="F50" s="20"/>
      <c r="G50" s="20"/>
      <c r="H50" s="21"/>
      <c r="I50" s="19"/>
      <c r="J50" s="20"/>
      <c r="K50" s="20"/>
      <c r="L50" s="21"/>
      <c r="M50" s="19">
        <v>4</v>
      </c>
      <c r="N50" s="20">
        <v>2</v>
      </c>
      <c r="O50" s="20"/>
      <c r="P50" s="40">
        <f t="shared" si="3"/>
        <v>0</v>
      </c>
      <c r="Q50" s="19"/>
      <c r="R50" s="20"/>
      <c r="S50" s="20"/>
      <c r="T50" s="21"/>
      <c r="U50" s="19"/>
      <c r="V50" s="20"/>
      <c r="W50" s="20"/>
      <c r="X50" s="30"/>
      <c r="Y50" s="19"/>
      <c r="Z50" s="20"/>
      <c r="AA50" s="22"/>
      <c r="AB50" s="23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s="3" customFormat="1" ht="78.75" customHeight="1" thickBot="1" x14ac:dyDescent="0.35">
      <c r="A51" s="75"/>
      <c r="B51" s="71"/>
      <c r="C51" s="42" t="s">
        <v>35</v>
      </c>
      <c r="D51" s="24">
        <f>M51*N51</f>
        <v>18</v>
      </c>
      <c r="E51" s="5"/>
      <c r="F51" s="25"/>
      <c r="G51" s="25"/>
      <c r="H51" s="26"/>
      <c r="I51" s="5"/>
      <c r="J51" s="25"/>
      <c r="K51" s="25"/>
      <c r="L51" s="26"/>
      <c r="M51" s="5">
        <v>9</v>
      </c>
      <c r="N51" s="25">
        <v>2</v>
      </c>
      <c r="O51" s="25"/>
      <c r="P51" s="40">
        <f t="shared" si="3"/>
        <v>0</v>
      </c>
      <c r="Q51" s="5"/>
      <c r="R51" s="25"/>
      <c r="S51" s="25"/>
      <c r="T51" s="26"/>
      <c r="U51" s="5"/>
      <c r="V51" s="25"/>
      <c r="W51" s="25"/>
      <c r="X51" s="32"/>
      <c r="Y51" s="5"/>
      <c r="Z51" s="25"/>
      <c r="AA51" s="27"/>
      <c r="AB51" s="28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s="3" customFormat="1" ht="26.25" customHeight="1" thickBot="1" x14ac:dyDescent="0.35">
      <c r="A52" s="65" t="s">
        <v>57</v>
      </c>
      <c r="B52" s="66" t="s">
        <v>60</v>
      </c>
      <c r="C52" s="72" t="s">
        <v>36</v>
      </c>
      <c r="D52" s="99">
        <f>((M52+N54)+(M53*N53))</f>
        <v>34</v>
      </c>
      <c r="E52" s="9"/>
      <c r="F52" s="10"/>
      <c r="G52" s="10"/>
      <c r="H52" s="11"/>
      <c r="I52" s="9"/>
      <c r="J52" s="10"/>
      <c r="K52" s="10"/>
      <c r="L52" s="11"/>
      <c r="M52" s="9">
        <v>29</v>
      </c>
      <c r="N52" s="10">
        <v>1</v>
      </c>
      <c r="O52" s="10"/>
      <c r="P52" s="40">
        <f t="shared" si="3"/>
        <v>0</v>
      </c>
      <c r="Q52" s="9"/>
      <c r="R52" s="10"/>
      <c r="S52" s="10"/>
      <c r="T52" s="11"/>
      <c r="U52" s="9"/>
      <c r="V52" s="10"/>
      <c r="W52" s="10"/>
      <c r="X52" s="29"/>
      <c r="Y52" s="9"/>
      <c r="Z52" s="10"/>
      <c r="AA52" s="12"/>
      <c r="AB52" s="13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s="3" customFormat="1" ht="20.100000000000001" customHeight="1" thickBot="1" x14ac:dyDescent="0.35">
      <c r="A53" s="65"/>
      <c r="B53" s="66"/>
      <c r="C53" s="73"/>
      <c r="D53" s="100"/>
      <c r="E53" s="14"/>
      <c r="F53" s="15"/>
      <c r="G53" s="15"/>
      <c r="H53" s="16"/>
      <c r="I53" s="14"/>
      <c r="J53" s="15"/>
      <c r="K53" s="15"/>
      <c r="L53" s="16"/>
      <c r="M53" s="14">
        <v>2</v>
      </c>
      <c r="N53" s="15">
        <v>1.5</v>
      </c>
      <c r="O53" s="15"/>
      <c r="P53" s="40">
        <f t="shared" si="3"/>
        <v>0</v>
      </c>
      <c r="Q53" s="14"/>
      <c r="R53" s="15"/>
      <c r="S53" s="15"/>
      <c r="T53" s="16"/>
      <c r="U53" s="14"/>
      <c r="V53" s="15"/>
      <c r="W53" s="15"/>
      <c r="X53" s="31"/>
      <c r="Y53" s="14"/>
      <c r="Z53" s="15"/>
      <c r="AA53" s="17"/>
      <c r="AB53" s="18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s="3" customFormat="1" ht="24.75" customHeight="1" thickBot="1" x14ac:dyDescent="0.35">
      <c r="A54" s="65"/>
      <c r="B54" s="66"/>
      <c r="C54" s="74"/>
      <c r="D54" s="101"/>
      <c r="E54" s="19"/>
      <c r="F54" s="20"/>
      <c r="G54" s="20"/>
      <c r="H54" s="21"/>
      <c r="I54" s="19"/>
      <c r="J54" s="20"/>
      <c r="K54" s="20"/>
      <c r="L54" s="21"/>
      <c r="M54" s="19">
        <v>1</v>
      </c>
      <c r="N54" s="20">
        <v>2</v>
      </c>
      <c r="O54" s="20"/>
      <c r="P54" s="40">
        <f t="shared" si="3"/>
        <v>0</v>
      </c>
      <c r="Q54" s="19"/>
      <c r="R54" s="20"/>
      <c r="S54" s="20"/>
      <c r="T54" s="21"/>
      <c r="U54" s="19"/>
      <c r="V54" s="20"/>
      <c r="W54" s="20"/>
      <c r="X54" s="30"/>
      <c r="Y54" s="19"/>
      <c r="Z54" s="20"/>
      <c r="AA54" s="22"/>
      <c r="AB54" s="23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s="3" customFormat="1" ht="33" customHeight="1" thickBot="1" x14ac:dyDescent="0.35">
      <c r="A55" s="65"/>
      <c r="B55" s="66"/>
      <c r="C55" s="72" t="s">
        <v>37</v>
      </c>
      <c r="D55" s="99">
        <f>((E55*F55)+(E56*F56)+(M55*N55)+(M56*N56))</f>
        <v>42</v>
      </c>
      <c r="E55" s="9">
        <v>4</v>
      </c>
      <c r="F55" s="10">
        <v>3</v>
      </c>
      <c r="G55" s="10"/>
      <c r="H55" s="40">
        <f t="shared" ref="H55:H56" si="5">G55*E55</f>
        <v>0</v>
      </c>
      <c r="I55" s="9"/>
      <c r="J55" s="10"/>
      <c r="K55" s="10"/>
      <c r="L55" s="11"/>
      <c r="M55" s="9">
        <v>4</v>
      </c>
      <c r="N55" s="10">
        <v>2</v>
      </c>
      <c r="O55" s="10"/>
      <c r="P55" s="40">
        <f t="shared" si="3"/>
        <v>0</v>
      </c>
      <c r="Q55" s="9"/>
      <c r="R55" s="10"/>
      <c r="S55" s="10"/>
      <c r="T55" s="11"/>
      <c r="U55" s="9"/>
      <c r="V55" s="10"/>
      <c r="W55" s="10"/>
      <c r="X55" s="29"/>
      <c r="Y55" s="9"/>
      <c r="Z55" s="10"/>
      <c r="AA55" s="12"/>
      <c r="AB55" s="13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s="3" customFormat="1" ht="28.5" customHeight="1" thickBot="1" x14ac:dyDescent="0.35">
      <c r="A56" s="65"/>
      <c r="B56" s="66"/>
      <c r="C56" s="74"/>
      <c r="D56" s="101"/>
      <c r="E56" s="19">
        <v>4</v>
      </c>
      <c r="F56" s="20">
        <v>5</v>
      </c>
      <c r="G56" s="20"/>
      <c r="H56" s="40">
        <f t="shared" si="5"/>
        <v>0</v>
      </c>
      <c r="I56" s="19"/>
      <c r="J56" s="20"/>
      <c r="K56" s="20"/>
      <c r="L56" s="21"/>
      <c r="M56" s="19">
        <v>2</v>
      </c>
      <c r="N56" s="20">
        <v>1</v>
      </c>
      <c r="O56" s="20"/>
      <c r="P56" s="40">
        <f t="shared" si="3"/>
        <v>0</v>
      </c>
      <c r="Q56" s="19"/>
      <c r="R56" s="20"/>
      <c r="S56" s="20"/>
      <c r="T56" s="21"/>
      <c r="U56" s="19"/>
      <c r="V56" s="20"/>
      <c r="W56" s="20"/>
      <c r="X56" s="30"/>
      <c r="Y56" s="19"/>
      <c r="Z56" s="20"/>
      <c r="AA56" s="22"/>
      <c r="AB56" s="23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s="3" customFormat="1" ht="26.25" customHeight="1" thickBot="1" x14ac:dyDescent="0.35">
      <c r="A57" s="67" t="s">
        <v>57</v>
      </c>
      <c r="B57" s="68" t="s">
        <v>61</v>
      </c>
      <c r="C57" s="72" t="s">
        <v>38</v>
      </c>
      <c r="D57" s="99">
        <f>((E57*F57)+(E58*F58)+(M57*N57))</f>
        <v>35</v>
      </c>
      <c r="E57" s="9">
        <v>8</v>
      </c>
      <c r="F57" s="10">
        <v>3</v>
      </c>
      <c r="G57" s="10"/>
      <c r="H57" s="40">
        <f t="shared" ref="H57:H59" si="6">G57*E57</f>
        <v>0</v>
      </c>
      <c r="I57" s="9"/>
      <c r="J57" s="10"/>
      <c r="K57" s="10"/>
      <c r="L57" s="11"/>
      <c r="M57" s="9">
        <v>1</v>
      </c>
      <c r="N57" s="10">
        <v>1</v>
      </c>
      <c r="O57" s="10"/>
      <c r="P57" s="40">
        <f t="shared" si="3"/>
        <v>0</v>
      </c>
      <c r="Q57" s="9"/>
      <c r="R57" s="10"/>
      <c r="S57" s="10"/>
      <c r="T57" s="11"/>
      <c r="U57" s="9"/>
      <c r="V57" s="10"/>
      <c r="W57" s="10"/>
      <c r="X57" s="29"/>
      <c r="Y57" s="9"/>
      <c r="Z57" s="10"/>
      <c r="AA57" s="12"/>
      <c r="AB57" s="13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s="3" customFormat="1" ht="26.25" customHeight="1" thickBot="1" x14ac:dyDescent="0.35">
      <c r="A58" s="67"/>
      <c r="B58" s="68"/>
      <c r="C58" s="74"/>
      <c r="D58" s="101"/>
      <c r="E58" s="19">
        <v>2</v>
      </c>
      <c r="F58" s="20">
        <v>5</v>
      </c>
      <c r="G58" s="20"/>
      <c r="H58" s="40">
        <f t="shared" si="6"/>
        <v>0</v>
      </c>
      <c r="I58" s="19"/>
      <c r="J58" s="20"/>
      <c r="K58" s="20"/>
      <c r="L58" s="21"/>
      <c r="M58" s="19"/>
      <c r="N58" s="20"/>
      <c r="O58" s="20"/>
      <c r="P58" s="21"/>
      <c r="Q58" s="19"/>
      <c r="R58" s="20"/>
      <c r="S58" s="20"/>
      <c r="T58" s="21"/>
      <c r="U58" s="19"/>
      <c r="V58" s="20"/>
      <c r="W58" s="20"/>
      <c r="X58" s="30"/>
      <c r="Y58" s="19"/>
      <c r="Z58" s="20"/>
      <c r="AA58" s="22"/>
      <c r="AB58" s="23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s="3" customFormat="1" ht="46.5" customHeight="1" thickBot="1" x14ac:dyDescent="0.35">
      <c r="A59" s="67"/>
      <c r="B59" s="68"/>
      <c r="C59" s="42" t="s">
        <v>39</v>
      </c>
      <c r="D59" s="24">
        <f>(E59*F59)+(M59*N59)</f>
        <v>28</v>
      </c>
      <c r="E59" s="5">
        <v>2</v>
      </c>
      <c r="F59" s="25">
        <v>5</v>
      </c>
      <c r="G59" s="25"/>
      <c r="H59" s="40">
        <f t="shared" si="6"/>
        <v>0</v>
      </c>
      <c r="I59" s="5"/>
      <c r="J59" s="25"/>
      <c r="K59" s="25"/>
      <c r="L59" s="26"/>
      <c r="M59" s="5">
        <v>9</v>
      </c>
      <c r="N59" s="25">
        <v>2</v>
      </c>
      <c r="O59" s="25"/>
      <c r="P59" s="40">
        <f>O59*M59</f>
        <v>0</v>
      </c>
      <c r="Q59" s="5"/>
      <c r="R59" s="25"/>
      <c r="S59" s="25"/>
      <c r="T59" s="26"/>
      <c r="U59" s="5"/>
      <c r="V59" s="25"/>
      <c r="W59" s="25"/>
      <c r="X59" s="32"/>
      <c r="Y59" s="5"/>
      <c r="Z59" s="25"/>
      <c r="AA59" s="27"/>
      <c r="AB59" s="28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s="3" customFormat="1" ht="66" customHeight="1" thickBot="1" x14ac:dyDescent="0.35">
      <c r="A60" s="65" t="s">
        <v>57</v>
      </c>
      <c r="B60" s="66" t="s">
        <v>62</v>
      </c>
      <c r="C60" s="88" t="s">
        <v>40</v>
      </c>
      <c r="D60" s="97">
        <f>((E60*F60)+(M61*N61)+(M60*N60))</f>
        <v>45</v>
      </c>
      <c r="E60" s="9">
        <v>8</v>
      </c>
      <c r="F60" s="10">
        <v>5</v>
      </c>
      <c r="G60" s="10"/>
      <c r="H60" s="40">
        <f t="shared" ref="H60" si="7">G60*E60</f>
        <v>0</v>
      </c>
      <c r="I60" s="9"/>
      <c r="J60" s="10"/>
      <c r="K60" s="10"/>
      <c r="L60" s="11"/>
      <c r="M60" s="9">
        <v>2</v>
      </c>
      <c r="N60" s="10">
        <v>2</v>
      </c>
      <c r="O60" s="10"/>
      <c r="P60" s="40">
        <f>O60*M60</f>
        <v>0</v>
      </c>
      <c r="Q60" s="9"/>
      <c r="R60" s="10"/>
      <c r="S60" s="10"/>
      <c r="T60" s="11"/>
      <c r="U60" s="9"/>
      <c r="V60" s="10"/>
      <c r="W60" s="10"/>
      <c r="X60" s="29"/>
      <c r="Y60" s="9"/>
      <c r="Z60" s="10"/>
      <c r="AA60" s="12"/>
      <c r="AB60" s="13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s="3" customFormat="1" ht="30" customHeight="1" thickBot="1" x14ac:dyDescent="0.35">
      <c r="A61" s="65"/>
      <c r="B61" s="66"/>
      <c r="C61" s="89"/>
      <c r="D61" s="98"/>
      <c r="E61" s="19"/>
      <c r="F61" s="20"/>
      <c r="G61" s="20"/>
      <c r="H61" s="21"/>
      <c r="I61" s="19"/>
      <c r="J61" s="20"/>
      <c r="K61" s="20"/>
      <c r="L61" s="21"/>
      <c r="M61" s="19">
        <v>1</v>
      </c>
      <c r="N61" s="20">
        <v>1</v>
      </c>
      <c r="O61" s="20"/>
      <c r="P61" s="40">
        <f>O61*M61</f>
        <v>0</v>
      </c>
      <c r="Q61" s="19"/>
      <c r="R61" s="20"/>
      <c r="S61" s="20"/>
      <c r="T61" s="21"/>
      <c r="U61" s="19"/>
      <c r="V61" s="20"/>
      <c r="W61" s="20"/>
      <c r="X61" s="30"/>
      <c r="Y61" s="19"/>
      <c r="Z61" s="20"/>
      <c r="AA61" s="22"/>
      <c r="AB61" s="23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s="3" customFormat="1" ht="20.100000000000001" customHeight="1" thickBot="1" x14ac:dyDescent="0.35">
      <c r="A62" s="67" t="s">
        <v>57</v>
      </c>
      <c r="B62" s="68" t="s">
        <v>63</v>
      </c>
      <c r="C62" s="88" t="s">
        <v>1</v>
      </c>
      <c r="D62" s="91">
        <f>((F62+F63))</f>
        <v>17.5</v>
      </c>
      <c r="E62" s="9">
        <v>1</v>
      </c>
      <c r="F62" s="10">
        <v>7.5</v>
      </c>
      <c r="G62" s="10"/>
      <c r="H62" s="40">
        <f t="shared" ref="H62:H63" si="8">G62*E62</f>
        <v>0</v>
      </c>
      <c r="I62" s="9"/>
      <c r="J62" s="10"/>
      <c r="K62" s="10"/>
      <c r="L62" s="11"/>
      <c r="M62" s="9"/>
      <c r="N62" s="10"/>
      <c r="O62" s="10"/>
      <c r="P62" s="11"/>
      <c r="Q62" s="9"/>
      <c r="R62" s="10"/>
      <c r="S62" s="10"/>
      <c r="T62" s="11"/>
      <c r="U62" s="9"/>
      <c r="V62" s="10"/>
      <c r="W62" s="10"/>
      <c r="X62" s="11"/>
      <c r="Y62" s="9"/>
      <c r="Z62" s="10"/>
      <c r="AA62" s="12"/>
      <c r="AB62" s="13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s="3" customFormat="1" ht="22.5" customHeight="1" thickBot="1" x14ac:dyDescent="0.35">
      <c r="A63" s="67"/>
      <c r="B63" s="68"/>
      <c r="C63" s="89"/>
      <c r="D63" s="92"/>
      <c r="E63" s="19">
        <v>1</v>
      </c>
      <c r="F63" s="20">
        <v>10</v>
      </c>
      <c r="G63" s="20"/>
      <c r="H63" s="40">
        <f t="shared" si="8"/>
        <v>0</v>
      </c>
      <c r="I63" s="19"/>
      <c r="J63" s="20"/>
      <c r="K63" s="20"/>
      <c r="L63" s="21"/>
      <c r="M63" s="19"/>
      <c r="N63" s="20"/>
      <c r="O63" s="20"/>
      <c r="P63" s="21"/>
      <c r="Q63" s="19"/>
      <c r="R63" s="20"/>
      <c r="S63" s="20"/>
      <c r="T63" s="21"/>
      <c r="U63" s="19"/>
      <c r="V63" s="20"/>
      <c r="W63" s="20"/>
      <c r="X63" s="21"/>
      <c r="Y63" s="19"/>
      <c r="Z63" s="20"/>
      <c r="AA63" s="22"/>
      <c r="AB63" s="2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s="3" customFormat="1" ht="20.100000000000001" customHeight="1" thickBot="1" x14ac:dyDescent="0.35">
      <c r="A64" s="65" t="s">
        <v>57</v>
      </c>
      <c r="B64" s="66" t="s">
        <v>64</v>
      </c>
      <c r="C64" s="88" t="s">
        <v>41</v>
      </c>
      <c r="D64" s="91">
        <f>((F64*E64)+(E65*F65)+(F66*E66)+(E67*F67)+(E68*F68)+(M64*N64+(M65*N65)+(M66*N66)))</f>
        <v>117</v>
      </c>
      <c r="E64" s="9">
        <v>1</v>
      </c>
      <c r="F64" s="10">
        <v>4</v>
      </c>
      <c r="G64" s="10"/>
      <c r="H64" s="40">
        <f t="shared" ref="H64:H70" si="9">G64*E64</f>
        <v>0</v>
      </c>
      <c r="I64" s="9"/>
      <c r="J64" s="10"/>
      <c r="K64" s="10"/>
      <c r="L64" s="11"/>
      <c r="M64" s="9">
        <v>2</v>
      </c>
      <c r="N64" s="10">
        <v>1</v>
      </c>
      <c r="O64" s="10"/>
      <c r="P64" s="40">
        <f>O64*M64</f>
        <v>0</v>
      </c>
      <c r="Q64" s="9"/>
      <c r="R64" s="10"/>
      <c r="S64" s="10"/>
      <c r="T64" s="11"/>
      <c r="U64" s="9"/>
      <c r="V64" s="10"/>
      <c r="W64" s="10"/>
      <c r="X64" s="11"/>
      <c r="Y64" s="9"/>
      <c r="Z64" s="10"/>
      <c r="AA64" s="12"/>
      <c r="AB64" s="13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s="3" customFormat="1" ht="20.100000000000001" customHeight="1" thickBot="1" x14ac:dyDescent="0.35">
      <c r="A65" s="65"/>
      <c r="B65" s="66"/>
      <c r="C65" s="90"/>
      <c r="D65" s="93"/>
      <c r="E65" s="14">
        <v>3</v>
      </c>
      <c r="F65" s="15">
        <v>5</v>
      </c>
      <c r="G65" s="15"/>
      <c r="H65" s="40">
        <f t="shared" si="9"/>
        <v>0</v>
      </c>
      <c r="I65" s="14"/>
      <c r="J65" s="15"/>
      <c r="K65" s="15"/>
      <c r="L65" s="16"/>
      <c r="M65" s="14">
        <v>4</v>
      </c>
      <c r="N65" s="15">
        <v>2</v>
      </c>
      <c r="O65" s="15"/>
      <c r="P65" s="40">
        <f>O65*M65</f>
        <v>0</v>
      </c>
      <c r="Q65" s="14"/>
      <c r="R65" s="15"/>
      <c r="S65" s="15"/>
      <c r="T65" s="16"/>
      <c r="U65" s="14"/>
      <c r="V65" s="15"/>
      <c r="W65" s="15"/>
      <c r="X65" s="16"/>
      <c r="Y65" s="14"/>
      <c r="Z65" s="15"/>
      <c r="AA65" s="17"/>
      <c r="AB65" s="18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s="3" customFormat="1" ht="20.100000000000001" customHeight="1" thickBot="1" x14ac:dyDescent="0.35">
      <c r="A66" s="65"/>
      <c r="B66" s="66"/>
      <c r="C66" s="90"/>
      <c r="D66" s="93"/>
      <c r="E66" s="14">
        <v>1</v>
      </c>
      <c r="F66" s="15">
        <v>13</v>
      </c>
      <c r="G66" s="15"/>
      <c r="H66" s="40">
        <f t="shared" si="9"/>
        <v>0</v>
      </c>
      <c r="I66" s="14"/>
      <c r="J66" s="15"/>
      <c r="K66" s="15"/>
      <c r="L66" s="16"/>
      <c r="M66" s="14">
        <v>4</v>
      </c>
      <c r="N66" s="15">
        <v>3</v>
      </c>
      <c r="O66" s="15"/>
      <c r="P66" s="40">
        <f>O66*M66</f>
        <v>0</v>
      </c>
      <c r="Q66" s="14"/>
      <c r="R66" s="15"/>
      <c r="S66" s="15"/>
      <c r="T66" s="16"/>
      <c r="U66" s="14"/>
      <c r="V66" s="15"/>
      <c r="W66" s="15"/>
      <c r="X66" s="16"/>
      <c r="Y66" s="14"/>
      <c r="Z66" s="15"/>
      <c r="AA66" s="17"/>
      <c r="AB66" s="18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s="3" customFormat="1" ht="20.100000000000001" customHeight="1" thickBot="1" x14ac:dyDescent="0.35">
      <c r="A67" s="65"/>
      <c r="B67" s="66"/>
      <c r="C67" s="90"/>
      <c r="D67" s="93"/>
      <c r="E67" s="14">
        <v>2</v>
      </c>
      <c r="F67" s="15">
        <v>14</v>
      </c>
      <c r="G67" s="15"/>
      <c r="H67" s="40">
        <f t="shared" si="9"/>
        <v>0</v>
      </c>
      <c r="I67" s="14"/>
      <c r="J67" s="15"/>
      <c r="K67" s="15"/>
      <c r="L67" s="16"/>
      <c r="M67" s="14"/>
      <c r="N67" s="15"/>
      <c r="O67" s="15"/>
      <c r="P67" s="16"/>
      <c r="Q67" s="14"/>
      <c r="R67" s="15"/>
      <c r="S67" s="15"/>
      <c r="T67" s="16"/>
      <c r="U67" s="14"/>
      <c r="V67" s="15"/>
      <c r="W67" s="15"/>
      <c r="X67" s="16"/>
      <c r="Y67" s="14"/>
      <c r="Z67" s="15"/>
      <c r="AA67" s="17"/>
      <c r="AB67" s="18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s="3" customFormat="1" ht="20.100000000000001" customHeight="1" thickBot="1" x14ac:dyDescent="0.35">
      <c r="A68" s="65"/>
      <c r="B68" s="66"/>
      <c r="C68" s="89"/>
      <c r="D68" s="92"/>
      <c r="E68" s="19">
        <v>2</v>
      </c>
      <c r="F68" s="20">
        <v>17.5</v>
      </c>
      <c r="G68" s="20"/>
      <c r="H68" s="40">
        <f t="shared" si="9"/>
        <v>0</v>
      </c>
      <c r="I68" s="19"/>
      <c r="J68" s="20"/>
      <c r="K68" s="20"/>
      <c r="L68" s="21"/>
      <c r="M68" s="19"/>
      <c r="N68" s="20"/>
      <c r="O68" s="20"/>
      <c r="P68" s="21"/>
      <c r="Q68" s="19"/>
      <c r="R68" s="20"/>
      <c r="S68" s="20"/>
      <c r="T68" s="21"/>
      <c r="U68" s="19"/>
      <c r="V68" s="20"/>
      <c r="W68" s="20"/>
      <c r="X68" s="21"/>
      <c r="Y68" s="19"/>
      <c r="Z68" s="20"/>
      <c r="AA68" s="22"/>
      <c r="AB68" s="23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s="3" customFormat="1" ht="26.25" customHeight="1" thickBot="1" x14ac:dyDescent="0.35">
      <c r="A69" s="65"/>
      <c r="B69" s="66"/>
      <c r="C69" s="88" t="s">
        <v>42</v>
      </c>
      <c r="D69" s="91">
        <f>(F69*E69)+(E70*F70)+(M69*N69)+(N70*M70)</f>
        <v>30</v>
      </c>
      <c r="E69" s="9">
        <v>1</v>
      </c>
      <c r="F69" s="10">
        <v>11.5</v>
      </c>
      <c r="G69" s="10"/>
      <c r="H69" s="40">
        <f t="shared" si="9"/>
        <v>0</v>
      </c>
      <c r="I69" s="9"/>
      <c r="J69" s="10"/>
      <c r="K69" s="10"/>
      <c r="L69" s="11"/>
      <c r="M69" s="9">
        <v>2</v>
      </c>
      <c r="N69" s="10">
        <v>1</v>
      </c>
      <c r="O69" s="10"/>
      <c r="P69" s="40">
        <f t="shared" ref="P69:P88" si="10">O69*M69</f>
        <v>0</v>
      </c>
      <c r="Q69" s="9"/>
      <c r="R69" s="10"/>
      <c r="S69" s="10"/>
      <c r="T69" s="11"/>
      <c r="U69" s="9"/>
      <c r="V69" s="10"/>
      <c r="W69" s="10"/>
      <c r="X69" s="11"/>
      <c r="Y69" s="9"/>
      <c r="Z69" s="10"/>
      <c r="AA69" s="12"/>
      <c r="AB69" s="1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s="3" customFormat="1" ht="33" customHeight="1" thickBot="1" x14ac:dyDescent="0.35">
      <c r="A70" s="65"/>
      <c r="B70" s="66"/>
      <c r="C70" s="89"/>
      <c r="D70" s="92"/>
      <c r="E70" s="19">
        <v>3</v>
      </c>
      <c r="F70" s="20">
        <v>5</v>
      </c>
      <c r="G70" s="20"/>
      <c r="H70" s="40">
        <f t="shared" si="9"/>
        <v>0</v>
      </c>
      <c r="I70" s="19"/>
      <c r="J70" s="20"/>
      <c r="K70" s="20"/>
      <c r="L70" s="21"/>
      <c r="M70" s="19">
        <v>1</v>
      </c>
      <c r="N70" s="20">
        <v>1.5</v>
      </c>
      <c r="O70" s="20"/>
      <c r="P70" s="40">
        <f t="shared" si="10"/>
        <v>0</v>
      </c>
      <c r="Q70" s="19"/>
      <c r="R70" s="20"/>
      <c r="S70" s="20"/>
      <c r="T70" s="21"/>
      <c r="U70" s="19"/>
      <c r="V70" s="20"/>
      <c r="W70" s="20"/>
      <c r="X70" s="21"/>
      <c r="Y70" s="19"/>
      <c r="Z70" s="20"/>
      <c r="AA70" s="22"/>
      <c r="AB70" s="2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s="3" customFormat="1" ht="37.5" customHeight="1" thickBot="1" x14ac:dyDescent="0.35">
      <c r="A71" s="46" t="s">
        <v>57</v>
      </c>
      <c r="B71" s="45" t="s">
        <v>65</v>
      </c>
      <c r="C71" s="44" t="s">
        <v>11</v>
      </c>
      <c r="D71" s="33">
        <v>16</v>
      </c>
      <c r="E71" s="5"/>
      <c r="F71" s="25"/>
      <c r="G71" s="25"/>
      <c r="H71" s="26"/>
      <c r="I71" s="5"/>
      <c r="J71" s="25"/>
      <c r="K71" s="25"/>
      <c r="L71" s="26"/>
      <c r="M71" s="5">
        <v>16</v>
      </c>
      <c r="N71" s="25">
        <v>1</v>
      </c>
      <c r="O71" s="25"/>
      <c r="P71" s="40">
        <f t="shared" si="10"/>
        <v>0</v>
      </c>
      <c r="Q71" s="5"/>
      <c r="R71" s="25"/>
      <c r="S71" s="25"/>
      <c r="T71" s="26"/>
      <c r="U71" s="5"/>
      <c r="V71" s="25"/>
      <c r="W71" s="25"/>
      <c r="X71" s="26"/>
      <c r="Y71" s="5"/>
      <c r="Z71" s="25"/>
      <c r="AA71" s="27"/>
      <c r="AB71" s="2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s="3" customFormat="1" ht="29.25" customHeight="1" thickBot="1" x14ac:dyDescent="0.35">
      <c r="A72" s="65" t="s">
        <v>57</v>
      </c>
      <c r="B72" s="66" t="s">
        <v>66</v>
      </c>
      <c r="C72" s="88" t="s">
        <v>43</v>
      </c>
      <c r="D72" s="91">
        <f>((E72*F72)+(E73*F73)+(M72*N72)+(M73*N73))</f>
        <v>73</v>
      </c>
      <c r="E72" s="9">
        <v>2</v>
      </c>
      <c r="F72" s="10">
        <v>10</v>
      </c>
      <c r="G72" s="10"/>
      <c r="H72" s="40">
        <f t="shared" ref="H72:H76" si="11">G72*E72</f>
        <v>0</v>
      </c>
      <c r="I72" s="9"/>
      <c r="J72" s="10"/>
      <c r="K72" s="10"/>
      <c r="L72" s="11"/>
      <c r="M72" s="9">
        <v>1</v>
      </c>
      <c r="N72" s="10">
        <v>1</v>
      </c>
      <c r="O72" s="10"/>
      <c r="P72" s="40">
        <f t="shared" si="10"/>
        <v>0</v>
      </c>
      <c r="Q72" s="9"/>
      <c r="R72" s="10"/>
      <c r="S72" s="10"/>
      <c r="T72" s="11"/>
      <c r="U72" s="9"/>
      <c r="V72" s="10"/>
      <c r="W72" s="10"/>
      <c r="X72" s="11"/>
      <c r="Y72" s="9"/>
      <c r="Z72" s="10"/>
      <c r="AA72" s="12"/>
      <c r="AB72" s="1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s="3" customFormat="1" ht="35.25" customHeight="1" thickBot="1" x14ac:dyDescent="0.35">
      <c r="A73" s="65"/>
      <c r="B73" s="66"/>
      <c r="C73" s="89"/>
      <c r="D73" s="92"/>
      <c r="E73" s="19">
        <v>2</v>
      </c>
      <c r="F73" s="20">
        <v>20</v>
      </c>
      <c r="G73" s="20"/>
      <c r="H73" s="40">
        <f t="shared" si="11"/>
        <v>0</v>
      </c>
      <c r="I73" s="19"/>
      <c r="J73" s="20"/>
      <c r="K73" s="20"/>
      <c r="L73" s="21"/>
      <c r="M73" s="19">
        <v>6</v>
      </c>
      <c r="N73" s="20">
        <v>2</v>
      </c>
      <c r="O73" s="20"/>
      <c r="P73" s="40">
        <f t="shared" si="10"/>
        <v>0</v>
      </c>
      <c r="Q73" s="19"/>
      <c r="R73" s="20"/>
      <c r="S73" s="20"/>
      <c r="T73" s="21"/>
      <c r="U73" s="19"/>
      <c r="V73" s="20"/>
      <c r="W73" s="20"/>
      <c r="X73" s="21"/>
      <c r="Y73" s="19"/>
      <c r="Z73" s="20"/>
      <c r="AA73" s="22"/>
      <c r="AB73" s="2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s="3" customFormat="1" ht="20.100000000000001" customHeight="1" thickBot="1" x14ac:dyDescent="0.35">
      <c r="A74" s="65"/>
      <c r="B74" s="66"/>
      <c r="C74" s="88" t="s">
        <v>44</v>
      </c>
      <c r="D74" s="91">
        <f>((E74*F74)+(E75*F75)+(F76)+(M74*E76)+(N75*M75)+(N77*M77)+(M76*N76))</f>
        <v>54.5</v>
      </c>
      <c r="E74" s="9">
        <v>3</v>
      </c>
      <c r="F74" s="10">
        <v>5</v>
      </c>
      <c r="G74" s="10"/>
      <c r="H74" s="40">
        <f t="shared" si="11"/>
        <v>0</v>
      </c>
      <c r="I74" s="9"/>
      <c r="J74" s="10"/>
      <c r="K74" s="10"/>
      <c r="L74" s="11"/>
      <c r="M74" s="9">
        <v>1</v>
      </c>
      <c r="N74" s="10">
        <v>1</v>
      </c>
      <c r="O74" s="10"/>
      <c r="P74" s="40">
        <f t="shared" si="10"/>
        <v>0</v>
      </c>
      <c r="Q74" s="9"/>
      <c r="R74" s="10"/>
      <c r="S74" s="10"/>
      <c r="T74" s="11"/>
      <c r="U74" s="9"/>
      <c r="V74" s="10"/>
      <c r="W74" s="10"/>
      <c r="X74" s="11"/>
      <c r="Y74" s="9"/>
      <c r="Z74" s="10"/>
      <c r="AA74" s="12"/>
      <c r="AB74" s="1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s="3" customFormat="1" ht="20.100000000000001" customHeight="1" thickBot="1" x14ac:dyDescent="0.35">
      <c r="A75" s="65"/>
      <c r="B75" s="66"/>
      <c r="C75" s="90"/>
      <c r="D75" s="93"/>
      <c r="E75" s="14">
        <v>2</v>
      </c>
      <c r="F75" s="15">
        <v>8.5</v>
      </c>
      <c r="G75" s="15"/>
      <c r="H75" s="40">
        <f t="shared" si="11"/>
        <v>0</v>
      </c>
      <c r="I75" s="14"/>
      <c r="J75" s="15"/>
      <c r="K75" s="15"/>
      <c r="L75" s="16"/>
      <c r="M75" s="14">
        <v>1</v>
      </c>
      <c r="N75" s="15">
        <v>1.5</v>
      </c>
      <c r="O75" s="15"/>
      <c r="P75" s="40">
        <f t="shared" si="10"/>
        <v>0</v>
      </c>
      <c r="Q75" s="14"/>
      <c r="R75" s="15"/>
      <c r="S75" s="15"/>
      <c r="T75" s="16"/>
      <c r="U75" s="14"/>
      <c r="V75" s="15"/>
      <c r="W75" s="15"/>
      <c r="X75" s="16"/>
      <c r="Y75" s="14"/>
      <c r="Z75" s="15"/>
      <c r="AA75" s="17"/>
      <c r="AB75" s="1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s="3" customFormat="1" ht="20.100000000000001" customHeight="1" thickBot="1" x14ac:dyDescent="0.35">
      <c r="A76" s="65"/>
      <c r="B76" s="66"/>
      <c r="C76" s="90"/>
      <c r="D76" s="93"/>
      <c r="E76" s="14">
        <v>1</v>
      </c>
      <c r="F76" s="15">
        <v>10</v>
      </c>
      <c r="G76" s="15"/>
      <c r="H76" s="40">
        <f t="shared" si="11"/>
        <v>0</v>
      </c>
      <c r="I76" s="14"/>
      <c r="J76" s="15"/>
      <c r="K76" s="15"/>
      <c r="L76" s="16"/>
      <c r="M76" s="14">
        <v>3</v>
      </c>
      <c r="N76" s="15">
        <v>2</v>
      </c>
      <c r="O76" s="15"/>
      <c r="P76" s="40">
        <f t="shared" si="10"/>
        <v>0</v>
      </c>
      <c r="Q76" s="14"/>
      <c r="R76" s="15"/>
      <c r="S76" s="15"/>
      <c r="T76" s="16"/>
      <c r="U76" s="14"/>
      <c r="V76" s="15"/>
      <c r="W76" s="15"/>
      <c r="X76" s="16"/>
      <c r="Y76" s="14"/>
      <c r="Z76" s="15"/>
      <c r="AA76" s="17"/>
      <c r="AB76" s="1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s="3" customFormat="1" ht="20.100000000000001" customHeight="1" thickBot="1" x14ac:dyDescent="0.35">
      <c r="A77" s="65"/>
      <c r="B77" s="66"/>
      <c r="C77" s="89"/>
      <c r="D77" s="92"/>
      <c r="E77" s="19"/>
      <c r="F77" s="20"/>
      <c r="G77" s="20"/>
      <c r="H77" s="21"/>
      <c r="I77" s="19"/>
      <c r="J77" s="20"/>
      <c r="K77" s="20"/>
      <c r="L77" s="21"/>
      <c r="M77" s="19">
        <v>1</v>
      </c>
      <c r="N77" s="20">
        <v>4</v>
      </c>
      <c r="O77" s="20"/>
      <c r="P77" s="40">
        <f t="shared" si="10"/>
        <v>0</v>
      </c>
      <c r="Q77" s="19"/>
      <c r="R77" s="20"/>
      <c r="S77" s="20"/>
      <c r="T77" s="21"/>
      <c r="U77" s="19"/>
      <c r="V77" s="20"/>
      <c r="W77" s="20"/>
      <c r="X77" s="21"/>
      <c r="Y77" s="19"/>
      <c r="Z77" s="20"/>
      <c r="AA77" s="22"/>
      <c r="AB77" s="2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s="3" customFormat="1" ht="20.100000000000001" customHeight="1" thickBot="1" x14ac:dyDescent="0.35">
      <c r="A78" s="65"/>
      <c r="B78" s="66"/>
      <c r="C78" s="88" t="s">
        <v>45</v>
      </c>
      <c r="D78" s="91">
        <f>((M78*N78)+(M79*N79)+(M80*N80))</f>
        <v>19</v>
      </c>
      <c r="E78" s="9"/>
      <c r="F78" s="10"/>
      <c r="G78" s="10"/>
      <c r="H78" s="11"/>
      <c r="I78" s="9"/>
      <c r="J78" s="10"/>
      <c r="K78" s="10"/>
      <c r="L78" s="11"/>
      <c r="M78" s="9">
        <v>6</v>
      </c>
      <c r="N78" s="10">
        <v>1</v>
      </c>
      <c r="O78" s="10"/>
      <c r="P78" s="40">
        <v>0</v>
      </c>
      <c r="Q78" s="9"/>
      <c r="R78" s="10"/>
      <c r="S78" s="10"/>
      <c r="T78" s="11"/>
      <c r="U78" s="9"/>
      <c r="V78" s="10"/>
      <c r="W78" s="10"/>
      <c r="X78" s="11"/>
      <c r="Y78" s="9"/>
      <c r="Z78" s="10"/>
      <c r="AA78" s="12"/>
      <c r="AB78" s="1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s="3" customFormat="1" ht="20.100000000000001" customHeight="1" thickBot="1" x14ac:dyDescent="0.35">
      <c r="A79" s="65"/>
      <c r="B79" s="66"/>
      <c r="C79" s="90"/>
      <c r="D79" s="93"/>
      <c r="E79" s="14"/>
      <c r="F79" s="15"/>
      <c r="G79" s="15"/>
      <c r="H79" s="16"/>
      <c r="I79" s="14"/>
      <c r="J79" s="15"/>
      <c r="K79" s="15"/>
      <c r="L79" s="16"/>
      <c r="M79" s="14">
        <v>2</v>
      </c>
      <c r="N79" s="15">
        <v>1.5</v>
      </c>
      <c r="O79" s="15"/>
      <c r="P79" s="40">
        <v>0</v>
      </c>
      <c r="Q79" s="14"/>
      <c r="R79" s="15"/>
      <c r="S79" s="15"/>
      <c r="T79" s="16"/>
      <c r="U79" s="14"/>
      <c r="V79" s="15"/>
      <c r="W79" s="15"/>
      <c r="X79" s="16"/>
      <c r="Y79" s="14"/>
      <c r="Z79" s="15"/>
      <c r="AA79" s="17"/>
      <c r="AB79" s="1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s="3" customFormat="1" ht="20.100000000000001" customHeight="1" thickBot="1" x14ac:dyDescent="0.35">
      <c r="A80" s="65"/>
      <c r="B80" s="66"/>
      <c r="C80" s="89"/>
      <c r="D80" s="92"/>
      <c r="E80" s="19"/>
      <c r="F80" s="20"/>
      <c r="G80" s="20"/>
      <c r="H80" s="21"/>
      <c r="I80" s="19"/>
      <c r="J80" s="20"/>
      <c r="K80" s="20"/>
      <c r="L80" s="21"/>
      <c r="M80" s="19">
        <v>5</v>
      </c>
      <c r="N80" s="20">
        <v>2</v>
      </c>
      <c r="O80" s="20"/>
      <c r="P80" s="40">
        <f t="shared" si="10"/>
        <v>0</v>
      </c>
      <c r="Q80" s="19"/>
      <c r="R80" s="20"/>
      <c r="S80" s="20"/>
      <c r="T80" s="21"/>
      <c r="U80" s="19"/>
      <c r="V80" s="20"/>
      <c r="W80" s="20"/>
      <c r="X80" s="21"/>
      <c r="Y80" s="19"/>
      <c r="Z80" s="20"/>
      <c r="AA80" s="22"/>
      <c r="AB80" s="2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s="3" customFormat="1" ht="46.5" customHeight="1" thickBot="1" x14ac:dyDescent="0.35">
      <c r="A81" s="65"/>
      <c r="B81" s="66"/>
      <c r="C81" s="44" t="s">
        <v>46</v>
      </c>
      <c r="D81" s="33">
        <v>15</v>
      </c>
      <c r="E81" s="5">
        <v>1</v>
      </c>
      <c r="F81" s="25">
        <v>5</v>
      </c>
      <c r="G81" s="25"/>
      <c r="H81" s="40">
        <v>0</v>
      </c>
      <c r="I81" s="5"/>
      <c r="J81" s="25"/>
      <c r="K81" s="25"/>
      <c r="L81" s="26"/>
      <c r="M81" s="5">
        <v>5</v>
      </c>
      <c r="N81" s="25">
        <v>2</v>
      </c>
      <c r="O81" s="25"/>
      <c r="P81" s="40">
        <f t="shared" si="10"/>
        <v>0</v>
      </c>
      <c r="Q81" s="5"/>
      <c r="R81" s="25"/>
      <c r="S81" s="25"/>
      <c r="T81" s="26"/>
      <c r="U81" s="5"/>
      <c r="V81" s="25"/>
      <c r="W81" s="25"/>
      <c r="X81" s="26"/>
      <c r="Y81" s="5"/>
      <c r="Z81" s="25"/>
      <c r="AA81" s="27"/>
      <c r="AB81" s="28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s="3" customFormat="1" ht="42.75" customHeight="1" thickBot="1" x14ac:dyDescent="0.35">
      <c r="A82" s="65"/>
      <c r="B82" s="66"/>
      <c r="C82" s="44" t="s">
        <v>2</v>
      </c>
      <c r="D82" s="33">
        <v>8</v>
      </c>
      <c r="E82" s="5"/>
      <c r="F82" s="25"/>
      <c r="G82" s="25"/>
      <c r="H82" s="26"/>
      <c r="I82" s="5"/>
      <c r="J82" s="25"/>
      <c r="K82" s="25"/>
      <c r="L82" s="26"/>
      <c r="M82" s="5">
        <v>3</v>
      </c>
      <c r="N82" s="25">
        <v>2</v>
      </c>
      <c r="O82" s="25"/>
      <c r="P82" s="40">
        <f t="shared" si="10"/>
        <v>0</v>
      </c>
      <c r="Q82" s="5"/>
      <c r="R82" s="25"/>
      <c r="S82" s="25"/>
      <c r="T82" s="26"/>
      <c r="U82" s="5"/>
      <c r="V82" s="25"/>
      <c r="W82" s="25"/>
      <c r="X82" s="26"/>
      <c r="Y82" s="5">
        <v>1</v>
      </c>
      <c r="Z82" s="25">
        <v>2</v>
      </c>
      <c r="AA82" s="27"/>
      <c r="AB82" s="40">
        <f>AA82*Y82</f>
        <v>0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s="3" customFormat="1" ht="20.100000000000001" customHeight="1" thickBot="1" x14ac:dyDescent="0.35">
      <c r="A83" s="67" t="s">
        <v>57</v>
      </c>
      <c r="B83" s="68" t="s">
        <v>67</v>
      </c>
      <c r="C83" s="72" t="s">
        <v>47</v>
      </c>
      <c r="D83" s="94">
        <f>((M83*N83)+(M84*N84)+(M85*N85))</f>
        <v>17</v>
      </c>
      <c r="E83" s="9"/>
      <c r="F83" s="10"/>
      <c r="G83" s="10"/>
      <c r="H83" s="11"/>
      <c r="I83" s="9"/>
      <c r="J83" s="10"/>
      <c r="K83" s="10"/>
      <c r="L83" s="11"/>
      <c r="M83" s="9">
        <v>5</v>
      </c>
      <c r="N83" s="10">
        <v>1</v>
      </c>
      <c r="O83" s="10"/>
      <c r="P83" s="40">
        <f t="shared" si="10"/>
        <v>0</v>
      </c>
      <c r="Q83" s="9"/>
      <c r="R83" s="10"/>
      <c r="S83" s="10"/>
      <c r="T83" s="11"/>
      <c r="U83" s="9"/>
      <c r="V83" s="10"/>
      <c r="W83" s="10"/>
      <c r="X83" s="11"/>
      <c r="Y83" s="9"/>
      <c r="Z83" s="10"/>
      <c r="AA83" s="12"/>
      <c r="AB83" s="1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s="3" customFormat="1" ht="20.100000000000001" customHeight="1" thickBot="1" x14ac:dyDescent="0.35">
      <c r="A84" s="67"/>
      <c r="B84" s="68"/>
      <c r="C84" s="73"/>
      <c r="D84" s="95"/>
      <c r="E84" s="14"/>
      <c r="F84" s="15"/>
      <c r="G84" s="15"/>
      <c r="H84" s="16"/>
      <c r="I84" s="14"/>
      <c r="J84" s="15"/>
      <c r="K84" s="15"/>
      <c r="L84" s="16"/>
      <c r="M84" s="14">
        <v>4</v>
      </c>
      <c r="N84" s="15">
        <v>1.5</v>
      </c>
      <c r="O84" s="15"/>
      <c r="P84" s="40">
        <f t="shared" si="10"/>
        <v>0</v>
      </c>
      <c r="Q84" s="14"/>
      <c r="R84" s="15"/>
      <c r="S84" s="15"/>
      <c r="T84" s="16"/>
      <c r="U84" s="14"/>
      <c r="V84" s="15"/>
      <c r="W84" s="15"/>
      <c r="X84" s="16"/>
      <c r="Y84" s="14"/>
      <c r="Z84" s="15"/>
      <c r="AA84" s="17"/>
      <c r="AB84" s="18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s="3" customFormat="1" ht="20.100000000000001" customHeight="1" thickBot="1" x14ac:dyDescent="0.35">
      <c r="A85" s="67"/>
      <c r="B85" s="68"/>
      <c r="C85" s="74"/>
      <c r="D85" s="96"/>
      <c r="E85" s="19"/>
      <c r="F85" s="20"/>
      <c r="G85" s="20"/>
      <c r="H85" s="21"/>
      <c r="I85" s="19"/>
      <c r="J85" s="20"/>
      <c r="K85" s="20"/>
      <c r="L85" s="21"/>
      <c r="M85" s="19">
        <v>3</v>
      </c>
      <c r="N85" s="20">
        <v>2</v>
      </c>
      <c r="O85" s="20"/>
      <c r="P85" s="40">
        <f t="shared" si="10"/>
        <v>0</v>
      </c>
      <c r="Q85" s="19"/>
      <c r="R85" s="20"/>
      <c r="S85" s="20"/>
      <c r="T85" s="21"/>
      <c r="U85" s="19"/>
      <c r="V85" s="20"/>
      <c r="W85" s="20"/>
      <c r="X85" s="21"/>
      <c r="Y85" s="19"/>
      <c r="Z85" s="20"/>
      <c r="AA85" s="22"/>
      <c r="AB85" s="23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s="3" customFormat="1" ht="26.25" customHeight="1" thickBot="1" x14ac:dyDescent="0.35">
      <c r="A86" s="67"/>
      <c r="B86" s="68"/>
      <c r="C86" s="72" t="s">
        <v>48</v>
      </c>
      <c r="D86" s="99">
        <f>((E86*F86)+(E87*F87)+(M86*N86)+(M87*N87))</f>
        <v>36</v>
      </c>
      <c r="E86" s="9">
        <v>4</v>
      </c>
      <c r="F86" s="10">
        <v>5</v>
      </c>
      <c r="G86" s="10"/>
      <c r="H86" s="40">
        <v>0</v>
      </c>
      <c r="I86" s="9"/>
      <c r="J86" s="10"/>
      <c r="K86" s="10"/>
      <c r="L86" s="11"/>
      <c r="M86" s="9">
        <v>4</v>
      </c>
      <c r="N86" s="10">
        <v>1</v>
      </c>
      <c r="O86" s="10"/>
      <c r="P86" s="40">
        <f t="shared" si="10"/>
        <v>0</v>
      </c>
      <c r="Q86" s="9"/>
      <c r="R86" s="10"/>
      <c r="S86" s="10"/>
      <c r="T86" s="11"/>
      <c r="U86" s="9"/>
      <c r="V86" s="10"/>
      <c r="W86" s="10"/>
      <c r="X86" s="11"/>
      <c r="Y86" s="9"/>
      <c r="Z86" s="10"/>
      <c r="AA86" s="12"/>
      <c r="AB86" s="13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s="3" customFormat="1" ht="32.25" customHeight="1" thickBot="1" x14ac:dyDescent="0.35">
      <c r="A87" s="67"/>
      <c r="B87" s="68"/>
      <c r="C87" s="74"/>
      <c r="D87" s="101"/>
      <c r="E87" s="19">
        <v>1</v>
      </c>
      <c r="F87" s="20">
        <v>10</v>
      </c>
      <c r="G87" s="20"/>
      <c r="H87" s="40">
        <f t="shared" ref="H87" si="12">G87*E87</f>
        <v>0</v>
      </c>
      <c r="I87" s="19"/>
      <c r="J87" s="20"/>
      <c r="K87" s="20"/>
      <c r="L87" s="21"/>
      <c r="M87" s="19">
        <v>1</v>
      </c>
      <c r="N87" s="20">
        <v>2</v>
      </c>
      <c r="O87" s="20"/>
      <c r="P87" s="40">
        <f t="shared" si="10"/>
        <v>0</v>
      </c>
      <c r="Q87" s="19"/>
      <c r="R87" s="20"/>
      <c r="S87" s="20"/>
      <c r="T87" s="21"/>
      <c r="U87" s="19"/>
      <c r="V87" s="20"/>
      <c r="W87" s="20"/>
      <c r="X87" s="21"/>
      <c r="Y87" s="19"/>
      <c r="Z87" s="20"/>
      <c r="AA87" s="22"/>
      <c r="AB87" s="23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s="3" customFormat="1" ht="20.100000000000001" customHeight="1" thickBot="1" x14ac:dyDescent="0.35">
      <c r="A88" s="65" t="s">
        <v>57</v>
      </c>
      <c r="B88" s="66" t="s">
        <v>10</v>
      </c>
      <c r="C88" s="88" t="s">
        <v>49</v>
      </c>
      <c r="D88" s="91">
        <f>((F88*E88)+(E89*F89)+(M88*N88))</f>
        <v>20.5</v>
      </c>
      <c r="E88" s="9">
        <v>1</v>
      </c>
      <c r="F88" s="10">
        <v>3.5</v>
      </c>
      <c r="G88" s="10"/>
      <c r="H88" s="40">
        <f t="shared" ref="H88:H89" si="13">G88*E88</f>
        <v>0</v>
      </c>
      <c r="I88" s="9"/>
      <c r="J88" s="10"/>
      <c r="K88" s="10"/>
      <c r="L88" s="11"/>
      <c r="M88" s="9">
        <v>2</v>
      </c>
      <c r="N88" s="10">
        <v>1</v>
      </c>
      <c r="O88" s="10"/>
      <c r="P88" s="40">
        <f t="shared" si="10"/>
        <v>0</v>
      </c>
      <c r="Q88" s="9"/>
      <c r="R88" s="10"/>
      <c r="S88" s="10"/>
      <c r="T88" s="11"/>
      <c r="U88" s="9"/>
      <c r="V88" s="10"/>
      <c r="W88" s="10"/>
      <c r="X88" s="11"/>
      <c r="Y88" s="9"/>
      <c r="Z88" s="10"/>
      <c r="AA88" s="12"/>
      <c r="AB88" s="13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s="3" customFormat="1" ht="27" customHeight="1" thickBot="1" x14ac:dyDescent="0.35">
      <c r="A89" s="65"/>
      <c r="B89" s="66"/>
      <c r="C89" s="89"/>
      <c r="D89" s="92"/>
      <c r="E89" s="19">
        <v>3</v>
      </c>
      <c r="F89" s="20">
        <v>5</v>
      </c>
      <c r="G89" s="20"/>
      <c r="H89" s="40">
        <f t="shared" si="13"/>
        <v>0</v>
      </c>
      <c r="I89" s="19"/>
      <c r="J89" s="20"/>
      <c r="K89" s="20"/>
      <c r="L89" s="21"/>
      <c r="M89" s="19"/>
      <c r="N89" s="20"/>
      <c r="O89" s="20"/>
      <c r="P89" s="21"/>
      <c r="Q89" s="19"/>
      <c r="R89" s="20"/>
      <c r="S89" s="20"/>
      <c r="T89" s="21"/>
      <c r="U89" s="19"/>
      <c r="V89" s="20"/>
      <c r="W89" s="20"/>
      <c r="X89" s="21"/>
      <c r="Y89" s="19"/>
      <c r="Z89" s="20"/>
      <c r="AA89" s="22"/>
      <c r="AB89" s="23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s="3" customFormat="1" ht="20.100000000000001" customHeight="1" thickBot="1" x14ac:dyDescent="0.35">
      <c r="A90" s="67" t="s">
        <v>57</v>
      </c>
      <c r="B90" s="68" t="s">
        <v>68</v>
      </c>
      <c r="C90" s="88" t="s">
        <v>50</v>
      </c>
      <c r="D90" s="91">
        <f>((M90*N90)+(M91*N91)+(M92*N92))</f>
        <v>12.5</v>
      </c>
      <c r="E90" s="9"/>
      <c r="F90" s="10"/>
      <c r="G90" s="10"/>
      <c r="H90" s="11"/>
      <c r="I90" s="9"/>
      <c r="J90" s="10"/>
      <c r="K90" s="10"/>
      <c r="L90" s="11"/>
      <c r="M90" s="9">
        <v>4</v>
      </c>
      <c r="N90" s="10">
        <v>1</v>
      </c>
      <c r="O90" s="10"/>
      <c r="P90" s="40">
        <f>O90*M90</f>
        <v>0</v>
      </c>
      <c r="Q90" s="9"/>
      <c r="R90" s="10"/>
      <c r="S90" s="10"/>
      <c r="T90" s="11"/>
      <c r="U90" s="9"/>
      <c r="V90" s="10"/>
      <c r="W90" s="10"/>
      <c r="X90" s="11"/>
      <c r="Y90" s="9"/>
      <c r="Z90" s="10"/>
      <c r="AA90" s="12"/>
      <c r="AB90" s="13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s="3" customFormat="1" ht="20.100000000000001" customHeight="1" thickBot="1" x14ac:dyDescent="0.35">
      <c r="A91" s="67"/>
      <c r="B91" s="68"/>
      <c r="C91" s="90"/>
      <c r="D91" s="93"/>
      <c r="E91" s="14"/>
      <c r="F91" s="15"/>
      <c r="G91" s="15"/>
      <c r="H91" s="16"/>
      <c r="I91" s="14"/>
      <c r="J91" s="15"/>
      <c r="K91" s="15"/>
      <c r="L91" s="16"/>
      <c r="M91" s="14">
        <v>3</v>
      </c>
      <c r="N91" s="15">
        <v>1.5</v>
      </c>
      <c r="O91" s="15"/>
      <c r="P91" s="40">
        <f>O91*M91</f>
        <v>0</v>
      </c>
      <c r="Q91" s="14"/>
      <c r="R91" s="15"/>
      <c r="S91" s="15"/>
      <c r="T91" s="16"/>
      <c r="U91" s="14"/>
      <c r="V91" s="15"/>
      <c r="W91" s="15"/>
      <c r="X91" s="16"/>
      <c r="Y91" s="14"/>
      <c r="Z91" s="15"/>
      <c r="AA91" s="17"/>
      <c r="AB91" s="18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s="3" customFormat="1" ht="20.100000000000001" customHeight="1" thickBot="1" x14ac:dyDescent="0.35">
      <c r="A92" s="67"/>
      <c r="B92" s="68"/>
      <c r="C92" s="89"/>
      <c r="D92" s="92"/>
      <c r="E92" s="19"/>
      <c r="F92" s="20"/>
      <c r="G92" s="20"/>
      <c r="H92" s="21"/>
      <c r="I92" s="19"/>
      <c r="J92" s="20"/>
      <c r="K92" s="20"/>
      <c r="L92" s="21"/>
      <c r="M92" s="19">
        <v>2</v>
      </c>
      <c r="N92" s="20">
        <v>2</v>
      </c>
      <c r="O92" s="20"/>
      <c r="P92" s="40">
        <f>O92*M92</f>
        <v>0</v>
      </c>
      <c r="Q92" s="19"/>
      <c r="R92" s="20"/>
      <c r="S92" s="20"/>
      <c r="T92" s="21"/>
      <c r="U92" s="19"/>
      <c r="V92" s="20"/>
      <c r="W92" s="20"/>
      <c r="X92" s="21"/>
      <c r="Y92" s="19"/>
      <c r="Z92" s="20"/>
      <c r="AA92" s="22"/>
      <c r="AB92" s="23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s="3" customFormat="1" ht="20.100000000000001" customHeight="1" thickBot="1" x14ac:dyDescent="0.35">
      <c r="A93" s="65" t="s">
        <v>57</v>
      </c>
      <c r="B93" s="66" t="s">
        <v>69</v>
      </c>
      <c r="C93" s="88" t="s">
        <v>3</v>
      </c>
      <c r="D93" s="91">
        <f>((M93*N93)+(M94*N94))</f>
        <v>11</v>
      </c>
      <c r="E93" s="9"/>
      <c r="F93" s="10"/>
      <c r="G93" s="10"/>
      <c r="H93" s="11"/>
      <c r="I93" s="9"/>
      <c r="J93" s="10"/>
      <c r="K93" s="10"/>
      <c r="L93" s="11"/>
      <c r="M93" s="9">
        <v>3</v>
      </c>
      <c r="N93" s="10">
        <v>1</v>
      </c>
      <c r="O93" s="10"/>
      <c r="P93" s="40">
        <f>O93*M93</f>
        <v>0</v>
      </c>
      <c r="Q93" s="9"/>
      <c r="R93" s="10"/>
      <c r="S93" s="10"/>
      <c r="T93" s="11"/>
      <c r="U93" s="9"/>
      <c r="V93" s="10"/>
      <c r="W93" s="10"/>
      <c r="X93" s="11"/>
      <c r="Y93" s="9"/>
      <c r="Z93" s="10"/>
      <c r="AA93" s="12"/>
      <c r="AB93" s="1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s="3" customFormat="1" ht="27" customHeight="1" thickBot="1" x14ac:dyDescent="0.35">
      <c r="A94" s="69"/>
      <c r="B94" s="70"/>
      <c r="C94" s="89"/>
      <c r="D94" s="92"/>
      <c r="E94" s="19"/>
      <c r="F94" s="20"/>
      <c r="G94" s="20"/>
      <c r="H94" s="21"/>
      <c r="I94" s="19"/>
      <c r="J94" s="20"/>
      <c r="K94" s="20"/>
      <c r="L94" s="21"/>
      <c r="M94" s="19">
        <v>4</v>
      </c>
      <c r="N94" s="20">
        <v>2</v>
      </c>
      <c r="O94" s="20"/>
      <c r="P94" s="40">
        <f>O94*M94</f>
        <v>0</v>
      </c>
      <c r="Q94" s="19"/>
      <c r="R94" s="20"/>
      <c r="S94" s="20"/>
      <c r="T94" s="21"/>
      <c r="U94" s="19"/>
      <c r="V94" s="20"/>
      <c r="W94" s="20"/>
      <c r="X94" s="21"/>
      <c r="Y94" s="19"/>
      <c r="Z94" s="20"/>
      <c r="AA94" s="22"/>
      <c r="AB94" s="23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ht="26.25" x14ac:dyDescent="0.25">
      <c r="C95" s="60" t="s">
        <v>55</v>
      </c>
      <c r="D95" s="59">
        <f>SUM(D13:D94)</f>
        <v>1796</v>
      </c>
      <c r="E95" s="64" t="s">
        <v>77</v>
      </c>
      <c r="F95" s="64"/>
      <c r="G95" s="64"/>
      <c r="H95" s="41">
        <f>SUM(H13:H94)</f>
        <v>0</v>
      </c>
      <c r="I95" s="64" t="s">
        <v>77</v>
      </c>
      <c r="J95" s="64"/>
      <c r="K95" s="64"/>
      <c r="L95" s="41">
        <f>SUM(L13:L94)</f>
        <v>0</v>
      </c>
      <c r="M95" s="64" t="s">
        <v>77</v>
      </c>
      <c r="N95" s="64"/>
      <c r="O95" s="64"/>
      <c r="P95" s="41">
        <f>SUM(P13:P94)</f>
        <v>0</v>
      </c>
      <c r="Q95" s="64" t="s">
        <v>77</v>
      </c>
      <c r="R95" s="64"/>
      <c r="S95" s="64"/>
      <c r="T95" s="41">
        <f>SUM(T13:T94)</f>
        <v>0</v>
      </c>
      <c r="U95" s="64" t="s">
        <v>77</v>
      </c>
      <c r="V95" s="64"/>
      <c r="W95" s="64"/>
      <c r="X95" s="41">
        <f>SUM(X13:X94)</f>
        <v>0</v>
      </c>
      <c r="Y95" s="64" t="s">
        <v>77</v>
      </c>
      <c r="Z95" s="64"/>
      <c r="AA95" s="64"/>
      <c r="AB95" s="41">
        <f>SUM(AB13:AB94)</f>
        <v>0</v>
      </c>
    </row>
    <row r="96" spans="1:188" ht="26.25" x14ac:dyDescent="0.25">
      <c r="C96" s="60" t="s">
        <v>78</v>
      </c>
      <c r="D96" s="63">
        <f>SUM(H95,L95,P95,T95,X95,AB95)</f>
        <v>0</v>
      </c>
      <c r="E96" s="62"/>
      <c r="F96" s="62"/>
      <c r="G96" s="62"/>
      <c r="H96" s="41"/>
      <c r="I96" s="62"/>
      <c r="J96" s="62"/>
      <c r="K96" s="62"/>
      <c r="L96" s="41"/>
      <c r="M96" s="62"/>
      <c r="N96" s="62"/>
      <c r="O96" s="62"/>
      <c r="P96" s="41"/>
      <c r="Q96" s="62"/>
      <c r="R96" s="62"/>
      <c r="S96" s="62"/>
      <c r="T96" s="41"/>
      <c r="U96" s="62"/>
      <c r="V96" s="62"/>
      <c r="W96" s="62"/>
      <c r="X96" s="41"/>
      <c r="Y96" s="62"/>
      <c r="Z96" s="62"/>
      <c r="AA96" s="62"/>
      <c r="AB96" s="41"/>
    </row>
    <row r="97" spans="3:28" ht="23.25" x14ac:dyDescent="0.3">
      <c r="C97" s="54"/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6"/>
      <c r="AB97" s="6"/>
    </row>
    <row r="98" spans="3:28" ht="29.25" customHeight="1" x14ac:dyDescent="0.35">
      <c r="C98" s="61" t="s">
        <v>53</v>
      </c>
      <c r="D98" s="34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6"/>
      <c r="AB98" s="6"/>
    </row>
    <row r="99" spans="3:28" ht="68.25" customHeight="1" x14ac:dyDescent="0.35">
      <c r="C99" s="61" t="s">
        <v>52</v>
      </c>
      <c r="D99" s="3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6"/>
      <c r="AB99" s="6"/>
    </row>
    <row r="100" spans="3:28" ht="20.100000000000001" customHeight="1" x14ac:dyDescent="0.3">
      <c r="C100" s="55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6"/>
      <c r="AB100" s="6"/>
    </row>
    <row r="101" spans="3:28" ht="93.75" customHeight="1" x14ac:dyDescent="0.3">
      <c r="C101" s="107" t="s">
        <v>74</v>
      </c>
      <c r="D101" s="107"/>
      <c r="E101" s="107"/>
      <c r="F101" s="107"/>
      <c r="G101" s="58"/>
      <c r="H101" s="5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6"/>
      <c r="AB101" s="6"/>
    </row>
    <row r="102" spans="3:28" ht="38.25" customHeight="1" x14ac:dyDescent="0.3">
      <c r="C102" s="54" t="s">
        <v>75</v>
      </c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6"/>
      <c r="AB102" s="6"/>
    </row>
    <row r="103" spans="3:28" ht="38.25" customHeight="1" x14ac:dyDescent="0.3">
      <c r="C103" s="54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6"/>
      <c r="AB103" s="6"/>
    </row>
    <row r="104" spans="3:28" ht="38.25" customHeight="1" x14ac:dyDescent="0.3">
      <c r="C104" s="54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6"/>
      <c r="AB104" s="6"/>
    </row>
    <row r="105" spans="3:28" ht="18" customHeight="1" x14ac:dyDescent="0.3">
      <c r="C105" s="54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6"/>
      <c r="AB105" s="6"/>
    </row>
    <row r="106" spans="3:28" ht="20.100000000000001" customHeight="1" x14ac:dyDescent="0.3">
      <c r="C106" s="54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6"/>
      <c r="AB106" s="6"/>
    </row>
    <row r="107" spans="3:28" ht="20.100000000000001" customHeight="1" x14ac:dyDescent="0.3">
      <c r="C107" s="56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6"/>
      <c r="AB107" s="6"/>
    </row>
    <row r="108" spans="3:28" ht="20.100000000000001" customHeight="1" x14ac:dyDescent="0.3">
      <c r="C108" s="57" t="s">
        <v>51</v>
      </c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6"/>
      <c r="AB108" s="6"/>
    </row>
    <row r="109" spans="3:28" ht="20.100000000000001" customHeight="1" x14ac:dyDescent="0.3">
      <c r="C109" s="54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6"/>
      <c r="AB109" s="6"/>
    </row>
    <row r="110" spans="3:28" ht="20.100000000000001" customHeight="1" x14ac:dyDescent="0.3">
      <c r="C110" s="36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6"/>
      <c r="AB110" s="6"/>
    </row>
    <row r="111" spans="3:28" ht="20.100000000000001" customHeight="1" x14ac:dyDescent="0.3">
      <c r="C111" s="36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6"/>
      <c r="AB111" s="6"/>
    </row>
    <row r="112" spans="3:28" ht="20.100000000000001" customHeight="1" x14ac:dyDescent="0.3">
      <c r="C112" s="36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6"/>
      <c r="AB112" s="6"/>
    </row>
    <row r="113" spans="5:14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5:14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5:14" x14ac:dyDescent="0.25"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5:14" x14ac:dyDescent="0.25"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5:14" x14ac:dyDescent="0.25"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5:14" x14ac:dyDescent="0.25"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5:14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5:14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5:14" x14ac:dyDescent="0.25"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5:14" x14ac:dyDescent="0.25"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5:14" x14ac:dyDescent="0.25"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5:14" x14ac:dyDescent="0.25"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5:14" x14ac:dyDescent="0.25"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5:14" x14ac:dyDescent="0.25"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5:14" x14ac:dyDescent="0.25"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5:14" x14ac:dyDescent="0.25"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5:14" x14ac:dyDescent="0.25"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5:14" x14ac:dyDescent="0.25"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5:14" x14ac:dyDescent="0.25"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5:14" x14ac:dyDescent="0.25"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5:14" x14ac:dyDescent="0.25"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5:14" x14ac:dyDescent="0.25"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5:14" x14ac:dyDescent="0.25"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5:14" x14ac:dyDescent="0.25"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5:14" x14ac:dyDescent="0.25"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5:14" x14ac:dyDescent="0.25"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5:14" x14ac:dyDescent="0.25"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5:14" x14ac:dyDescent="0.25"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5:14" x14ac:dyDescent="0.25"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5:14" x14ac:dyDescent="0.25"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5:14" x14ac:dyDescent="0.25"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5:14" x14ac:dyDescent="0.25"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5:14" x14ac:dyDescent="0.25"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5:14" x14ac:dyDescent="0.25"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5:14" x14ac:dyDescent="0.25"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5:14" x14ac:dyDescent="0.25"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5:14" x14ac:dyDescent="0.25"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5:14" x14ac:dyDescent="0.25"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5:14" x14ac:dyDescent="0.25"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5:14" x14ac:dyDescent="0.25"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5:14" x14ac:dyDescent="0.25"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5:14" x14ac:dyDescent="0.25"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5:14" x14ac:dyDescent="0.25"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5:14" x14ac:dyDescent="0.25"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5:14" x14ac:dyDescent="0.25"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5:14" x14ac:dyDescent="0.25"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5:14" x14ac:dyDescent="0.25"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5:14" x14ac:dyDescent="0.25"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5:14" x14ac:dyDescent="0.25"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5:14" x14ac:dyDescent="0.25"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5:14" x14ac:dyDescent="0.25"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5:14" x14ac:dyDescent="0.25"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5:14" x14ac:dyDescent="0.25"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5:14" x14ac:dyDescent="0.25"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5:14" x14ac:dyDescent="0.25"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5:14" x14ac:dyDescent="0.25"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5:14" x14ac:dyDescent="0.25"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5:14" x14ac:dyDescent="0.25"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5:14" x14ac:dyDescent="0.25"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5:14" x14ac:dyDescent="0.25"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5:14" x14ac:dyDescent="0.25"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5:14" x14ac:dyDescent="0.25"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5:14" x14ac:dyDescent="0.25"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5:14" x14ac:dyDescent="0.25"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5:14" x14ac:dyDescent="0.25"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5:14" x14ac:dyDescent="0.25"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5:14" x14ac:dyDescent="0.25"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5:14" x14ac:dyDescent="0.25"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5:14" x14ac:dyDescent="0.25"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5:14" x14ac:dyDescent="0.25"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5:14" x14ac:dyDescent="0.25"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5:14" x14ac:dyDescent="0.25"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5:14" x14ac:dyDescent="0.25"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5:14" x14ac:dyDescent="0.25"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5:14" x14ac:dyDescent="0.25"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5:14" x14ac:dyDescent="0.25"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5:14" x14ac:dyDescent="0.25"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5:14" x14ac:dyDescent="0.25"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5:14" x14ac:dyDescent="0.25"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5:14" x14ac:dyDescent="0.25"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5:14" x14ac:dyDescent="0.25"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5:14" x14ac:dyDescent="0.25"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5:14" x14ac:dyDescent="0.25"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5:14" x14ac:dyDescent="0.25"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5:14" x14ac:dyDescent="0.25"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5:14" x14ac:dyDescent="0.25"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5:14" x14ac:dyDescent="0.25"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5:14" x14ac:dyDescent="0.25"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5:14" x14ac:dyDescent="0.25"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5:14" x14ac:dyDescent="0.25"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5:14" x14ac:dyDescent="0.25"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5:14" x14ac:dyDescent="0.25"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5:14" x14ac:dyDescent="0.25"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5:14" x14ac:dyDescent="0.25"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5:14" x14ac:dyDescent="0.25"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5:14" x14ac:dyDescent="0.25"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5:14" x14ac:dyDescent="0.25"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5:14" x14ac:dyDescent="0.25"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5:14" x14ac:dyDescent="0.25"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5:14" x14ac:dyDescent="0.25"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5:14" x14ac:dyDescent="0.25"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5:14" x14ac:dyDescent="0.25"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5:14" x14ac:dyDescent="0.25"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5:14" x14ac:dyDescent="0.25"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5:14" x14ac:dyDescent="0.25"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5:14" x14ac:dyDescent="0.25"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5:14" x14ac:dyDescent="0.25"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5:14" x14ac:dyDescent="0.25"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5:14" x14ac:dyDescent="0.25"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5:14" x14ac:dyDescent="0.25"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5:14" x14ac:dyDescent="0.25"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5:14" x14ac:dyDescent="0.25"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5:14" x14ac:dyDescent="0.25"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5:14" x14ac:dyDescent="0.25"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5:14" x14ac:dyDescent="0.25"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5:14" x14ac:dyDescent="0.25"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5:14" x14ac:dyDescent="0.25"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5:14" x14ac:dyDescent="0.25"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5:14" x14ac:dyDescent="0.25"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5:14" x14ac:dyDescent="0.25"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5:14" x14ac:dyDescent="0.25"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5:14" x14ac:dyDescent="0.25"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5:14" x14ac:dyDescent="0.25"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5:14" x14ac:dyDescent="0.25"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5:14" x14ac:dyDescent="0.25"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5:14" x14ac:dyDescent="0.25"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5:14" x14ac:dyDescent="0.25"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5:14" x14ac:dyDescent="0.25"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5:14" x14ac:dyDescent="0.25"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5:14" x14ac:dyDescent="0.25"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5:14" x14ac:dyDescent="0.25"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5:14" x14ac:dyDescent="0.25"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5:14" x14ac:dyDescent="0.25"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5:14" x14ac:dyDescent="0.25"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5:14" x14ac:dyDescent="0.25"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5:14" x14ac:dyDescent="0.25"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5:14" x14ac:dyDescent="0.25"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5:14" x14ac:dyDescent="0.25"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5:14" x14ac:dyDescent="0.25"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5:14" x14ac:dyDescent="0.25"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5:14" x14ac:dyDescent="0.25"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5:14" x14ac:dyDescent="0.25"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5:14" x14ac:dyDescent="0.25"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5:14" x14ac:dyDescent="0.25"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5:14" x14ac:dyDescent="0.25"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5:14" x14ac:dyDescent="0.25"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5:14" x14ac:dyDescent="0.25"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5:14" x14ac:dyDescent="0.25"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5:14" x14ac:dyDescent="0.25"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5:14" x14ac:dyDescent="0.25"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5:14" x14ac:dyDescent="0.25"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5:14" x14ac:dyDescent="0.25"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5:14" x14ac:dyDescent="0.25"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5:14" x14ac:dyDescent="0.25"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5:14" x14ac:dyDescent="0.25"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5:14" x14ac:dyDescent="0.25"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5:14" x14ac:dyDescent="0.25"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5:14" x14ac:dyDescent="0.25"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5:14" x14ac:dyDescent="0.25"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5:14" x14ac:dyDescent="0.25"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5:14" x14ac:dyDescent="0.25"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5:14" x14ac:dyDescent="0.25"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5:14" x14ac:dyDescent="0.25"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5:14" x14ac:dyDescent="0.25"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5:14" x14ac:dyDescent="0.25"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5:14" x14ac:dyDescent="0.25"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5:14" x14ac:dyDescent="0.25"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5:14" x14ac:dyDescent="0.25"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5:14" x14ac:dyDescent="0.25"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5:14" x14ac:dyDescent="0.25"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5:14" x14ac:dyDescent="0.25"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5:14" x14ac:dyDescent="0.25"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5:14" x14ac:dyDescent="0.25"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5:14" x14ac:dyDescent="0.25"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5:14" x14ac:dyDescent="0.25"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5:14" x14ac:dyDescent="0.25"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5:14" x14ac:dyDescent="0.25"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5:14" x14ac:dyDescent="0.25"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5:14" x14ac:dyDescent="0.25"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5:14" x14ac:dyDescent="0.25"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5:14" x14ac:dyDescent="0.25"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5:14" x14ac:dyDescent="0.25"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5:14" x14ac:dyDescent="0.25"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5:14" x14ac:dyDescent="0.25"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5:14" x14ac:dyDescent="0.25"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5:14" x14ac:dyDescent="0.25"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5:14" x14ac:dyDescent="0.25"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5:14" x14ac:dyDescent="0.25"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5:14" x14ac:dyDescent="0.25"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5:14" x14ac:dyDescent="0.25"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5:14" x14ac:dyDescent="0.25"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5:14" x14ac:dyDescent="0.25"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5:14" x14ac:dyDescent="0.25"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5:14" x14ac:dyDescent="0.25"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5:14" x14ac:dyDescent="0.25"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5:14" x14ac:dyDescent="0.25"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5:14" x14ac:dyDescent="0.25"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5:14" x14ac:dyDescent="0.25"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5:14" x14ac:dyDescent="0.25"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5:14" x14ac:dyDescent="0.25"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5:14" x14ac:dyDescent="0.25"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5:14" x14ac:dyDescent="0.25"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5:14" x14ac:dyDescent="0.25"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5:14" x14ac:dyDescent="0.25"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5:14" x14ac:dyDescent="0.25"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5:14" x14ac:dyDescent="0.25"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5:14" x14ac:dyDescent="0.25"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5:14" x14ac:dyDescent="0.25"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5:14" x14ac:dyDescent="0.25"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5:14" x14ac:dyDescent="0.25"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5:14" x14ac:dyDescent="0.25"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5:14" x14ac:dyDescent="0.25"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5:14" x14ac:dyDescent="0.25"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5:14" x14ac:dyDescent="0.25"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5:14" x14ac:dyDescent="0.25"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5:14" x14ac:dyDescent="0.25"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5:14" x14ac:dyDescent="0.25"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5:14" x14ac:dyDescent="0.25"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5:14" x14ac:dyDescent="0.25"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5:14" x14ac:dyDescent="0.25"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5:14" x14ac:dyDescent="0.25"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5:14" x14ac:dyDescent="0.25"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5:14" x14ac:dyDescent="0.25"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5:14" x14ac:dyDescent="0.25"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5:14" x14ac:dyDescent="0.25"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5:14" x14ac:dyDescent="0.25"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5:14" x14ac:dyDescent="0.25"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5:14" x14ac:dyDescent="0.25"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5:14" x14ac:dyDescent="0.25"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5:14" x14ac:dyDescent="0.25"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5:14" x14ac:dyDescent="0.25"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5:14" x14ac:dyDescent="0.25"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5:14" x14ac:dyDescent="0.25"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5:14" x14ac:dyDescent="0.25"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5:14" x14ac:dyDescent="0.25"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5:14" x14ac:dyDescent="0.25"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5:14" x14ac:dyDescent="0.25"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5:14" x14ac:dyDescent="0.25"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5:14" x14ac:dyDescent="0.25"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5:14" x14ac:dyDescent="0.25"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5:14" x14ac:dyDescent="0.25"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5:14" x14ac:dyDescent="0.25"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5:14" x14ac:dyDescent="0.25"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5:14" x14ac:dyDescent="0.25"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5:14" x14ac:dyDescent="0.25"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5:14" x14ac:dyDescent="0.25"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5:14" x14ac:dyDescent="0.25"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5:14" x14ac:dyDescent="0.25"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5:14" x14ac:dyDescent="0.25"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5:14" x14ac:dyDescent="0.25"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5:14" x14ac:dyDescent="0.25"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5:14" x14ac:dyDescent="0.25"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5:14" x14ac:dyDescent="0.25"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5:14" x14ac:dyDescent="0.25"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5:14" x14ac:dyDescent="0.25"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5:14" x14ac:dyDescent="0.25"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5:14" x14ac:dyDescent="0.25"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5:14" x14ac:dyDescent="0.25"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5:14" x14ac:dyDescent="0.25"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5:14" x14ac:dyDescent="0.25"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5:14" x14ac:dyDescent="0.25"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5:14" x14ac:dyDescent="0.25"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5:14" x14ac:dyDescent="0.25"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5:14" x14ac:dyDescent="0.25"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5:14" x14ac:dyDescent="0.25"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5:14" x14ac:dyDescent="0.25"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5:14" x14ac:dyDescent="0.25"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5:14" x14ac:dyDescent="0.25"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5:14" x14ac:dyDescent="0.25"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5:14" x14ac:dyDescent="0.25"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5:14" x14ac:dyDescent="0.25"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5:14" x14ac:dyDescent="0.25"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5:14" x14ac:dyDescent="0.25"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5:14" x14ac:dyDescent="0.25"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5:14" x14ac:dyDescent="0.25"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5:14" x14ac:dyDescent="0.25"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5:14" x14ac:dyDescent="0.25"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5:14" x14ac:dyDescent="0.25"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5:14" x14ac:dyDescent="0.25"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5:14" x14ac:dyDescent="0.25"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5:14" x14ac:dyDescent="0.25"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5:14" x14ac:dyDescent="0.25"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5:14" x14ac:dyDescent="0.25"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5:14" x14ac:dyDescent="0.25"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5:14" x14ac:dyDescent="0.25"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5:14" x14ac:dyDescent="0.25"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5:14" x14ac:dyDescent="0.25"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5:14" x14ac:dyDescent="0.25"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5:14" x14ac:dyDescent="0.25"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5:14" x14ac:dyDescent="0.25"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5:14" x14ac:dyDescent="0.25"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5:14" x14ac:dyDescent="0.25"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5:14" x14ac:dyDescent="0.25"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5:14" x14ac:dyDescent="0.25"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5:14" x14ac:dyDescent="0.25"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5:14" x14ac:dyDescent="0.25"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5:14" x14ac:dyDescent="0.25"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5:14" x14ac:dyDescent="0.25"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5:14" x14ac:dyDescent="0.25"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5:14" x14ac:dyDescent="0.25"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5:14" x14ac:dyDescent="0.25"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5:14" x14ac:dyDescent="0.25"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5:14" x14ac:dyDescent="0.25"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5:14" x14ac:dyDescent="0.25"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5:14" x14ac:dyDescent="0.25"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5:14" x14ac:dyDescent="0.25"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5:14" x14ac:dyDescent="0.25"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5:14" x14ac:dyDescent="0.25"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5:14" x14ac:dyDescent="0.25"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5:14" x14ac:dyDescent="0.25"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5:14" x14ac:dyDescent="0.25"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5:14" x14ac:dyDescent="0.25"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5:14" x14ac:dyDescent="0.25"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5:14" x14ac:dyDescent="0.25"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5:14" x14ac:dyDescent="0.25"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5:14" x14ac:dyDescent="0.25"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5:14" x14ac:dyDescent="0.25"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5:14" x14ac:dyDescent="0.25"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5:14" x14ac:dyDescent="0.25"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5:14" x14ac:dyDescent="0.25"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5:14" x14ac:dyDescent="0.25"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5:14" x14ac:dyDescent="0.25"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5:14" x14ac:dyDescent="0.25"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5:14" x14ac:dyDescent="0.25"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5:14" x14ac:dyDescent="0.25"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5:14" x14ac:dyDescent="0.25"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5:14" x14ac:dyDescent="0.25"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5:14" x14ac:dyDescent="0.25"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5:14" x14ac:dyDescent="0.25"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5:14" x14ac:dyDescent="0.25"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5:14" x14ac:dyDescent="0.25"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5:14" x14ac:dyDescent="0.25"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5:14" x14ac:dyDescent="0.25"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5:14" x14ac:dyDescent="0.25"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5:14" x14ac:dyDescent="0.25"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5:14" x14ac:dyDescent="0.25"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5:14" x14ac:dyDescent="0.25"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5:14" x14ac:dyDescent="0.25"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5:14" x14ac:dyDescent="0.25"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5:14" x14ac:dyDescent="0.25"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5:14" x14ac:dyDescent="0.25"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5:14" x14ac:dyDescent="0.25"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5:14" x14ac:dyDescent="0.25"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5:14" x14ac:dyDescent="0.25"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5:14" x14ac:dyDescent="0.25"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5:14" x14ac:dyDescent="0.25"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5:14" x14ac:dyDescent="0.25"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5:14" x14ac:dyDescent="0.25"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5:14" x14ac:dyDescent="0.25"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5:14" x14ac:dyDescent="0.25"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5:14" x14ac:dyDescent="0.25"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5:14" x14ac:dyDescent="0.25"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5:14" x14ac:dyDescent="0.25"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5:14" x14ac:dyDescent="0.25"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5:14" x14ac:dyDescent="0.25"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5:14" x14ac:dyDescent="0.25"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5:14" x14ac:dyDescent="0.25"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5:14" x14ac:dyDescent="0.25"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5:14" x14ac:dyDescent="0.25"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5:14" x14ac:dyDescent="0.25"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5:14" x14ac:dyDescent="0.25"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5:14" x14ac:dyDescent="0.25"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5:14" x14ac:dyDescent="0.25"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5:14" x14ac:dyDescent="0.25"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5:14" x14ac:dyDescent="0.25"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5:14" x14ac:dyDescent="0.25"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5:14" x14ac:dyDescent="0.25"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5:14" x14ac:dyDescent="0.25"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5:14" x14ac:dyDescent="0.25"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5:14" x14ac:dyDescent="0.25"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5:14" x14ac:dyDescent="0.25"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5:14" x14ac:dyDescent="0.25"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5:14" x14ac:dyDescent="0.25"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5:14" x14ac:dyDescent="0.25"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5:14" x14ac:dyDescent="0.25"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5:14" x14ac:dyDescent="0.25"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5:14" x14ac:dyDescent="0.25"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5:14" x14ac:dyDescent="0.25"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5:14" x14ac:dyDescent="0.25"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5:14" x14ac:dyDescent="0.25"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5:14" x14ac:dyDescent="0.25"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5:14" x14ac:dyDescent="0.25"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5:14" x14ac:dyDescent="0.25"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5:14" x14ac:dyDescent="0.25"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5:14" x14ac:dyDescent="0.25"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5:14" x14ac:dyDescent="0.25"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5:14" x14ac:dyDescent="0.25"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5:14" x14ac:dyDescent="0.25"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5:14" x14ac:dyDescent="0.25"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5:14" x14ac:dyDescent="0.25"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5:14" x14ac:dyDescent="0.25"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5:14" x14ac:dyDescent="0.25"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5:14" x14ac:dyDescent="0.25"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5:14" x14ac:dyDescent="0.25"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5:14" x14ac:dyDescent="0.25"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5:14" x14ac:dyDescent="0.25"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5:14" x14ac:dyDescent="0.25"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5:14" x14ac:dyDescent="0.25"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5:14" x14ac:dyDescent="0.25"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5:14" x14ac:dyDescent="0.25"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5:14" x14ac:dyDescent="0.25"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5:14" x14ac:dyDescent="0.25"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5:14" x14ac:dyDescent="0.25"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5:14" x14ac:dyDescent="0.25"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5:14" x14ac:dyDescent="0.25"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5:14" x14ac:dyDescent="0.25"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5:14" x14ac:dyDescent="0.25"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5:14" x14ac:dyDescent="0.25"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5:14" x14ac:dyDescent="0.25"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5:14" x14ac:dyDescent="0.25"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5:14" x14ac:dyDescent="0.25"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5:14" x14ac:dyDescent="0.25"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5:14" x14ac:dyDescent="0.25"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5:14" x14ac:dyDescent="0.25"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5:14" x14ac:dyDescent="0.25"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5:14" x14ac:dyDescent="0.25"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5:14" x14ac:dyDescent="0.25"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5:14" x14ac:dyDescent="0.25"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5:14" x14ac:dyDescent="0.25"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5:14" x14ac:dyDescent="0.25"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5:14" x14ac:dyDescent="0.25"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5:14" x14ac:dyDescent="0.25"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5:14" x14ac:dyDescent="0.25"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5:14" x14ac:dyDescent="0.25"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5:14" x14ac:dyDescent="0.25"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5:14" x14ac:dyDescent="0.25"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5:14" x14ac:dyDescent="0.25"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5:14" x14ac:dyDescent="0.25"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5:14" x14ac:dyDescent="0.25"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5:14" x14ac:dyDescent="0.25"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5:14" x14ac:dyDescent="0.25"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5:14" x14ac:dyDescent="0.25"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5:14" x14ac:dyDescent="0.25"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5:14" x14ac:dyDescent="0.25"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5:14" x14ac:dyDescent="0.25"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5:14" x14ac:dyDescent="0.25"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5:14" x14ac:dyDescent="0.25"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5:14" x14ac:dyDescent="0.25"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5:14" x14ac:dyDescent="0.25"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5:14" x14ac:dyDescent="0.25"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5:14" x14ac:dyDescent="0.25"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5:14" x14ac:dyDescent="0.25"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5:14" x14ac:dyDescent="0.25"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5:14" x14ac:dyDescent="0.25"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5:14" x14ac:dyDescent="0.25"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5:14" x14ac:dyDescent="0.25"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5:14" x14ac:dyDescent="0.25"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5:14" x14ac:dyDescent="0.25">
      <c r="E560" s="1"/>
      <c r="F560" s="1"/>
      <c r="G560" s="1"/>
      <c r="H560" s="1"/>
      <c r="I560" s="1"/>
      <c r="J560" s="1"/>
      <c r="K560" s="1"/>
      <c r="L560" s="1"/>
      <c r="M560" s="1"/>
      <c r="N560" s="1"/>
    </row>
  </sheetData>
  <mergeCells count="99">
    <mergeCell ref="D13:D17"/>
    <mergeCell ref="C101:F101"/>
    <mergeCell ref="M11:P11"/>
    <mergeCell ref="Q11:T11"/>
    <mergeCell ref="U11:X11"/>
    <mergeCell ref="D25:D26"/>
    <mergeCell ref="C93:C94"/>
    <mergeCell ref="D93:D94"/>
    <mergeCell ref="D90:D92"/>
    <mergeCell ref="D88:D89"/>
    <mergeCell ref="C86:C87"/>
    <mergeCell ref="D78:D80"/>
    <mergeCell ref="D86:D87"/>
    <mergeCell ref="C88:C89"/>
    <mergeCell ref="C90:C92"/>
    <mergeCell ref="C72:C73"/>
    <mergeCell ref="D43:D44"/>
    <mergeCell ref="D19:D20"/>
    <mergeCell ref="D22:D24"/>
    <mergeCell ref="D45:D47"/>
    <mergeCell ref="D48:D50"/>
    <mergeCell ref="D28:D31"/>
    <mergeCell ref="D32:D34"/>
    <mergeCell ref="D38:D39"/>
    <mergeCell ref="D40:D42"/>
    <mergeCell ref="D35:D37"/>
    <mergeCell ref="C60:C61"/>
    <mergeCell ref="D60:D61"/>
    <mergeCell ref="C52:C54"/>
    <mergeCell ref="C55:C56"/>
    <mergeCell ref="C57:C58"/>
    <mergeCell ref="D52:D54"/>
    <mergeCell ref="D55:D56"/>
    <mergeCell ref="D57:D58"/>
    <mergeCell ref="C74:C77"/>
    <mergeCell ref="D74:D77"/>
    <mergeCell ref="D72:D73"/>
    <mergeCell ref="D83:D85"/>
    <mergeCell ref="C78:C80"/>
    <mergeCell ref="C83:C85"/>
    <mergeCell ref="C62:C63"/>
    <mergeCell ref="C64:C68"/>
    <mergeCell ref="C69:C70"/>
    <mergeCell ref="D62:D63"/>
    <mergeCell ref="D69:D70"/>
    <mergeCell ref="D64:D68"/>
    <mergeCell ref="C2:Z2"/>
    <mergeCell ref="C4:Z4"/>
    <mergeCell ref="C6:Z6"/>
    <mergeCell ref="C8:Z8"/>
    <mergeCell ref="E11:H11"/>
    <mergeCell ref="A10:D11"/>
    <mergeCell ref="E10:AB10"/>
    <mergeCell ref="I11:L11"/>
    <mergeCell ref="Y11:AB11"/>
    <mergeCell ref="A13:A37"/>
    <mergeCell ref="B13:B37"/>
    <mergeCell ref="C32:C34"/>
    <mergeCell ref="C35:C37"/>
    <mergeCell ref="C19:C20"/>
    <mergeCell ref="C22:C24"/>
    <mergeCell ref="C25:C26"/>
    <mergeCell ref="C28:C31"/>
    <mergeCell ref="C13:C17"/>
    <mergeCell ref="B43:B51"/>
    <mergeCell ref="A52:A56"/>
    <mergeCell ref="B52:B56"/>
    <mergeCell ref="C40:C42"/>
    <mergeCell ref="C43:C44"/>
    <mergeCell ref="A38:A42"/>
    <mergeCell ref="B38:B42"/>
    <mergeCell ref="A43:A51"/>
    <mergeCell ref="C38:C39"/>
    <mergeCell ref="C45:C47"/>
    <mergeCell ref="C48:C50"/>
    <mergeCell ref="A57:A59"/>
    <mergeCell ref="B57:B59"/>
    <mergeCell ref="A60:A61"/>
    <mergeCell ref="B60:B61"/>
    <mergeCell ref="A62:A63"/>
    <mergeCell ref="B62:B63"/>
    <mergeCell ref="A64:A70"/>
    <mergeCell ref="B64:B70"/>
    <mergeCell ref="A72:A82"/>
    <mergeCell ref="B72:B82"/>
    <mergeCell ref="A83:A87"/>
    <mergeCell ref="B83:B87"/>
    <mergeCell ref="A88:A89"/>
    <mergeCell ref="B88:B89"/>
    <mergeCell ref="A90:A92"/>
    <mergeCell ref="B90:B92"/>
    <mergeCell ref="A93:A94"/>
    <mergeCell ref="B93:B94"/>
    <mergeCell ref="Y95:AA95"/>
    <mergeCell ref="E95:G95"/>
    <mergeCell ref="I95:K95"/>
    <mergeCell ref="M95:O95"/>
    <mergeCell ref="Q95:S95"/>
    <mergeCell ref="U95:W95"/>
  </mergeCells>
  <pageMargins left="1.1023622047244095" right="0.23622047244094491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Prop Econ</vt:lpstr>
      <vt:lpstr>'Anexo 2 Prop Econ'!Área_de_impresión</vt:lpstr>
      <vt:lpstr>'Anexo 2 Prop Econ'!Títulos_a_imprimir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Abraham Nieblas Camargo</cp:lastModifiedBy>
  <cp:lastPrinted>2024-04-15T16:47:34Z</cp:lastPrinted>
  <dcterms:created xsi:type="dcterms:W3CDTF">2023-05-19T18:06:20Z</dcterms:created>
  <dcterms:modified xsi:type="dcterms:W3CDTF">2024-04-15T20:20:13Z</dcterms:modified>
</cp:coreProperties>
</file>